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PLANILHA ORÇAMENTO" sheetId="5" r:id="rId1"/>
    <sheet name="COMPOSIÇÕES ANALÍTICAS" sheetId="6" r:id="rId2"/>
    <sheet name="BDI" sheetId="3" r:id="rId3"/>
    <sheet name="CRONOGRAMA" sheetId="4" r:id="rId4"/>
  </sheets>
  <definedNames>
    <definedName name="_xlnm._FilterDatabase" localSheetId="1" hidden="1">'COMPOSIÇÕES ANALÍTICAS'!$A$14:$E$4300</definedName>
    <definedName name="_xlnm._FilterDatabase" localSheetId="0" hidden="1">'PLANILHA ORÇAMENTO'!$A$8:$K$165</definedName>
    <definedName name="_xlnm.Print_Area" localSheetId="2">BDI!$A$1:$J$67</definedName>
    <definedName name="_xlnm.Print_Area" localSheetId="1">'COMPOSIÇÕES ANALÍTICAS'!$A$1:$E$4575</definedName>
  </definedNames>
  <calcPr calcId="125725"/>
</workbook>
</file>

<file path=xl/calcChain.xml><?xml version="1.0" encoding="utf-8"?>
<calcChain xmlns="http://schemas.openxmlformats.org/spreadsheetml/2006/main">
  <c r="I4" i="3"/>
  <c r="E77" i="5"/>
  <c r="E76"/>
  <c r="E75"/>
  <c r="E68"/>
  <c r="E69" s="1"/>
  <c r="E71" s="1"/>
  <c r="E67"/>
  <c r="E66"/>
  <c r="E65"/>
  <c r="E64"/>
  <c r="E48"/>
  <c r="E49" s="1"/>
  <c r="E46"/>
  <c r="E45"/>
  <c r="E39"/>
  <c r="E40" s="1"/>
  <c r="E37"/>
  <c r="E36"/>
  <c r="E81" l="1"/>
  <c r="E70"/>
  <c r="I37" l="1"/>
  <c r="H37"/>
  <c r="H55"/>
  <c r="H46"/>
  <c r="I46" s="1"/>
  <c r="E699" i="6"/>
  <c r="E698"/>
  <c r="E697"/>
  <c r="E696"/>
  <c r="E695"/>
  <c r="E694"/>
  <c r="E693"/>
  <c r="E692"/>
  <c r="E691"/>
  <c r="E690"/>
  <c r="E689"/>
  <c r="E688"/>
  <c r="E687"/>
  <c r="E4298"/>
  <c r="E4299" s="1"/>
  <c r="E4300" s="1"/>
  <c r="E4291"/>
  <c r="E4292" s="1"/>
  <c r="E4293" s="1"/>
  <c r="E4284"/>
  <c r="E4285" s="1"/>
  <c r="E4286" s="1"/>
  <c r="E4277"/>
  <c r="E4278" s="1"/>
  <c r="E4279" s="1"/>
  <c r="E4270"/>
  <c r="E4269"/>
  <c r="E4262"/>
  <c r="E4261"/>
  <c r="E4260"/>
  <c r="E4259"/>
  <c r="E4252"/>
  <c r="E4253" s="1"/>
  <c r="E4254" s="1"/>
  <c r="E4245"/>
  <c r="E4246" s="1"/>
  <c r="E4247" s="1"/>
  <c r="E4238"/>
  <c r="E4239" s="1"/>
  <c r="E4240" s="1"/>
  <c r="E4231"/>
  <c r="E4232" s="1"/>
  <c r="E4233" s="1"/>
  <c r="E4224"/>
  <c r="E4223"/>
  <c r="E4216"/>
  <c r="E4215"/>
  <c r="E4214"/>
  <c r="E4213"/>
  <c r="E4212"/>
  <c r="E4209"/>
  <c r="E4210" s="1"/>
  <c r="E4202"/>
  <c r="E4201"/>
  <c r="E4194"/>
  <c r="E4193"/>
  <c r="E4186"/>
  <c r="E4185"/>
  <c r="E4178"/>
  <c r="E4177"/>
  <c r="E4176"/>
  <c r="E4175"/>
  <c r="E4172"/>
  <c r="E4173" s="1"/>
  <c r="E4165"/>
  <c r="E4166" s="1"/>
  <c r="E4167" s="1"/>
  <c r="E4158"/>
  <c r="E4157"/>
  <c r="E4150"/>
  <c r="E4151" s="1"/>
  <c r="E4152" s="1"/>
  <c r="E4143"/>
  <c r="E4144" s="1"/>
  <c r="E4145" s="1"/>
  <c r="E4136"/>
  <c r="E4137" s="1"/>
  <c r="E4138" s="1"/>
  <c r="E4129"/>
  <c r="E4130" s="1"/>
  <c r="E4131" s="1"/>
  <c r="E4122"/>
  <c r="E4123" s="1"/>
  <c r="E4124" s="1"/>
  <c r="E4115"/>
  <c r="E4116" s="1"/>
  <c r="E4117" s="1"/>
  <c r="E4108"/>
  <c r="E4109" s="1"/>
  <c r="E4110" s="1"/>
  <c r="E4101"/>
  <c r="E4102" s="1"/>
  <c r="E4103" s="1"/>
  <c r="E4094"/>
  <c r="E4095" s="1"/>
  <c r="E4096" s="1"/>
  <c r="E4087"/>
  <c r="E4088" s="1"/>
  <c r="E4089" s="1"/>
  <c r="E4080"/>
  <c r="E4081" s="1"/>
  <c r="E4082" s="1"/>
  <c r="E4073"/>
  <c r="E4074" s="1"/>
  <c r="E4075" s="1"/>
  <c r="E4066"/>
  <c r="E4067" s="1"/>
  <c r="E4068" s="1"/>
  <c r="E4059"/>
  <c r="E4060" s="1"/>
  <c r="E4061" s="1"/>
  <c r="E4052"/>
  <c r="E4053" s="1"/>
  <c r="E4054" s="1"/>
  <c r="E4045"/>
  <c r="E4046" s="1"/>
  <c r="E4047" s="1"/>
  <c r="E4038"/>
  <c r="E4039" s="1"/>
  <c r="E4040" s="1"/>
  <c r="E4031"/>
  <c r="E4032" s="1"/>
  <c r="E4033" s="1"/>
  <c r="E4024"/>
  <c r="E4025" s="1"/>
  <c r="E4026" s="1"/>
  <c r="E4017"/>
  <c r="E4018" s="1"/>
  <c r="E4019" s="1"/>
  <c r="E4010"/>
  <c r="E4011" s="1"/>
  <c r="E4012" s="1"/>
  <c r="E4003"/>
  <c r="E4004" s="1"/>
  <c r="E4005" s="1"/>
  <c r="E3996"/>
  <c r="E3997" s="1"/>
  <c r="E3998" s="1"/>
  <c r="E3989"/>
  <c r="E3990" s="1"/>
  <c r="E3991" s="1"/>
  <c r="E3982"/>
  <c r="E3983" s="1"/>
  <c r="E3984" s="1"/>
  <c r="E3975"/>
  <c r="E3976" s="1"/>
  <c r="E3977" s="1"/>
  <c r="E3968"/>
  <c r="E3969" s="1"/>
  <c r="E3970" s="1"/>
  <c r="E3961"/>
  <c r="E3962" s="1"/>
  <c r="E3963" s="1"/>
  <c r="E3954"/>
  <c r="E3955" s="1"/>
  <c r="E3956" s="1"/>
  <c r="E3947"/>
  <c r="E3948" s="1"/>
  <c r="E3949" s="1"/>
  <c r="E3940"/>
  <c r="E3941" s="1"/>
  <c r="E3942" s="1"/>
  <c r="E3933"/>
  <c r="E3934" s="1"/>
  <c r="E3935" s="1"/>
  <c r="E3926"/>
  <c r="E3927" s="1"/>
  <c r="E3928" s="1"/>
  <c r="E3919"/>
  <c r="E3920" s="1"/>
  <c r="E3921" s="1"/>
  <c r="E3912"/>
  <c r="E3913" s="1"/>
  <c r="E3914" s="1"/>
  <c r="E3905"/>
  <c r="E3906" s="1"/>
  <c r="E3907" s="1"/>
  <c r="E3898"/>
  <c r="E3899" s="1"/>
  <c r="E3900" s="1"/>
  <c r="E3891"/>
  <c r="E3892" s="1"/>
  <c r="E3893" s="1"/>
  <c r="E3884"/>
  <c r="E3885" s="1"/>
  <c r="E3886" s="1"/>
  <c r="E3877"/>
  <c r="E3878" s="1"/>
  <c r="E3879" s="1"/>
  <c r="E3870"/>
  <c r="E3871" s="1"/>
  <c r="E3872" s="1"/>
  <c r="E3863"/>
  <c r="E3864" s="1"/>
  <c r="E3865" s="1"/>
  <c r="E3856"/>
  <c r="E3857" s="1"/>
  <c r="E3858" s="1"/>
  <c r="E3849"/>
  <c r="E3850" s="1"/>
  <c r="E3851" s="1"/>
  <c r="E3842"/>
  <c r="E3843" s="1"/>
  <c r="E3844" s="1"/>
  <c r="E3835"/>
  <c r="E3836" s="1"/>
  <c r="E3837" s="1"/>
  <c r="E3828"/>
  <c r="E3829" s="1"/>
  <c r="E3825"/>
  <c r="E3824"/>
  <c r="E3817"/>
  <c r="E3818" s="1"/>
  <c r="E3814"/>
  <c r="E3813"/>
  <c r="E3812"/>
  <c r="E3811"/>
  <c r="E3810"/>
  <c r="E3803"/>
  <c r="E3802"/>
  <c r="E3801"/>
  <c r="E3800"/>
  <c r="E3799"/>
  <c r="E3798"/>
  <c r="E3791"/>
  <c r="E3790"/>
  <c r="E3789"/>
  <c r="E3782"/>
  <c r="E3781"/>
  <c r="E3780"/>
  <c r="E3779"/>
  <c r="E3778"/>
  <c r="E3777"/>
  <c r="E3776"/>
  <c r="E3775"/>
  <c r="E3768"/>
  <c r="E3767"/>
  <c r="E3766"/>
  <c r="E3765"/>
  <c r="E3758"/>
  <c r="E3757"/>
  <c r="E3756"/>
  <c r="E3755"/>
  <c r="E3754"/>
  <c r="E3747"/>
  <c r="E3748" s="1"/>
  <c r="E3749" s="1"/>
  <c r="E3740"/>
  <c r="E3741" s="1"/>
  <c r="E3742" s="1"/>
  <c r="E3733"/>
  <c r="E3734" s="1"/>
  <c r="E3735" s="1"/>
  <c r="E3726"/>
  <c r="E3727" s="1"/>
  <c r="E3728" s="1"/>
  <c r="E3719"/>
  <c r="E3720" s="1"/>
  <c r="E3721" s="1"/>
  <c r="E3712"/>
  <c r="E3713" s="1"/>
  <c r="E3714" s="1"/>
  <c r="E3705"/>
  <c r="E3706" s="1"/>
  <c r="E3707" s="1"/>
  <c r="E3698"/>
  <c r="E3699" s="1"/>
  <c r="E3700" s="1"/>
  <c r="E3691"/>
  <c r="E3690"/>
  <c r="E3689"/>
  <c r="E3688"/>
  <c r="E3687"/>
  <c r="E3686"/>
  <c r="E3685"/>
  <c r="E3684"/>
  <c r="E3677"/>
  <c r="E3676"/>
  <c r="E3675"/>
  <c r="E3674"/>
  <c r="E3673"/>
  <c r="E3666"/>
  <c r="E3665"/>
  <c r="E3664"/>
  <c r="E3663"/>
  <c r="E3656"/>
  <c r="E3655"/>
  <c r="E3654"/>
  <c r="E3653"/>
  <c r="E3652"/>
  <c r="E3651"/>
  <c r="E3644"/>
  <c r="E3643"/>
  <c r="E3642"/>
  <c r="E3641"/>
  <c r="E3640"/>
  <c r="E3639"/>
  <c r="E3636"/>
  <c r="E3637" s="1"/>
  <c r="E3629"/>
  <c r="E3628"/>
  <c r="E3627"/>
  <c r="E3626"/>
  <c r="E3625"/>
  <c r="E3624"/>
  <c r="E3621"/>
  <c r="E3622" s="1"/>
  <c r="E3614"/>
  <c r="E3613"/>
  <c r="E3612"/>
  <c r="E3605"/>
  <c r="E3604"/>
  <c r="E3597"/>
  <c r="E3596"/>
  <c r="E3595"/>
  <c r="E3594"/>
  <c r="E3587"/>
  <c r="E3586"/>
  <c r="E3585"/>
  <c r="E3584"/>
  <c r="E3583"/>
  <c r="E3582"/>
  <c r="E3579"/>
  <c r="E3580" s="1"/>
  <c r="E3572"/>
  <c r="E3571"/>
  <c r="E3570"/>
  <c r="E3569"/>
  <c r="E3568"/>
  <c r="E3567"/>
  <c r="E3564"/>
  <c r="E3565" s="1"/>
  <c r="E3557"/>
  <c r="E3556"/>
  <c r="E3555"/>
  <c r="E3554"/>
  <c r="E3547"/>
  <c r="E3546"/>
  <c r="E3545"/>
  <c r="E3544"/>
  <c r="E3543"/>
  <c r="E3542"/>
  <c r="E3539"/>
  <c r="E3540" s="1"/>
  <c r="E3532"/>
  <c r="E3531"/>
  <c r="E3530"/>
  <c r="E3529"/>
  <c r="E3522"/>
  <c r="E3521"/>
  <c r="E3520"/>
  <c r="E3519"/>
  <c r="E3518"/>
  <c r="E3515"/>
  <c r="E3516" s="1"/>
  <c r="E3508"/>
  <c r="E3507"/>
  <c r="E3506"/>
  <c r="E3505"/>
  <c r="E3504"/>
  <c r="E3503"/>
  <c r="E3502"/>
  <c r="E3501"/>
  <c r="E3494"/>
  <c r="E3493"/>
  <c r="E3492"/>
  <c r="E3491"/>
  <c r="E3490"/>
  <c r="E3483"/>
  <c r="E3484" s="1"/>
  <c r="E3485" s="1"/>
  <c r="E3476"/>
  <c r="E3477" s="1"/>
  <c r="E3478" s="1"/>
  <c r="E3469"/>
  <c r="E3470" s="1"/>
  <c r="E3471" s="1"/>
  <c r="E3462"/>
  <c r="E3463" s="1"/>
  <c r="E3464" s="1"/>
  <c r="E3455"/>
  <c r="E3456" s="1"/>
  <c r="E3457" s="1"/>
  <c r="E3448"/>
  <c r="E3449" s="1"/>
  <c r="E3450" s="1"/>
  <c r="E3441"/>
  <c r="E3442" s="1"/>
  <c r="E3443" s="1"/>
  <c r="E3434"/>
  <c r="E3433"/>
  <c r="E3432"/>
  <c r="E3431"/>
  <c r="E3430"/>
  <c r="E3429"/>
  <c r="E3422"/>
  <c r="E3423" s="1"/>
  <c r="E3424" s="1"/>
  <c r="E3415"/>
  <c r="E3416" s="1"/>
  <c r="E3417" s="1"/>
  <c r="E3408"/>
  <c r="E3409" s="1"/>
  <c r="E3410" s="1"/>
  <c r="E3401"/>
  <c r="E3402" s="1"/>
  <c r="E3403" s="1"/>
  <c r="E3394"/>
  <c r="E3395" s="1"/>
  <c r="E3396" s="1"/>
  <c r="E3387"/>
  <c r="E3388" s="1"/>
  <c r="E3389" s="1"/>
  <c r="E3380"/>
  <c r="E3381" s="1"/>
  <c r="E3382" s="1"/>
  <c r="E3373"/>
  <c r="E3374" s="1"/>
  <c r="E3375" s="1"/>
  <c r="E3366"/>
  <c r="E3367" s="1"/>
  <c r="E3368" s="1"/>
  <c r="E3359"/>
  <c r="E3360" s="1"/>
  <c r="E3361" s="1"/>
  <c r="E3352"/>
  <c r="E3353" s="1"/>
  <c r="E3354" s="1"/>
  <c r="E3345"/>
  <c r="E3346" s="1"/>
  <c r="E3347" s="1"/>
  <c r="E3338"/>
  <c r="E3339" s="1"/>
  <c r="E3340" s="1"/>
  <c r="E3331"/>
  <c r="E3332" s="1"/>
  <c r="E3333" s="1"/>
  <c r="E3324"/>
  <c r="E3323"/>
  <c r="E3316"/>
  <c r="E3315"/>
  <c r="E3308"/>
  <c r="E3307"/>
  <c r="E3300"/>
  <c r="E3299"/>
  <c r="E3292"/>
  <c r="E3293" s="1"/>
  <c r="E3294" s="1"/>
  <c r="E3285"/>
  <c r="E3284"/>
  <c r="E3277"/>
  <c r="E3276"/>
  <c r="E3269"/>
  <c r="E3268"/>
  <c r="E3261"/>
  <c r="E3260"/>
  <c r="E3253"/>
  <c r="E3252"/>
  <c r="E3245"/>
  <c r="E3244"/>
  <c r="E3237"/>
  <c r="E3236"/>
  <c r="E3229"/>
  <c r="E3228"/>
  <c r="E3221"/>
  <c r="E3220"/>
  <c r="E3213"/>
  <c r="E3214" s="1"/>
  <c r="E3215" s="1"/>
  <c r="E3206"/>
  <c r="E3205"/>
  <c r="E3198"/>
  <c r="E3197"/>
  <c r="E3190"/>
  <c r="E3189"/>
  <c r="E3182"/>
  <c r="E3183" s="1"/>
  <c r="E3184" s="1"/>
  <c r="E3175"/>
  <c r="E3176" s="1"/>
  <c r="E3177" s="1"/>
  <c r="E3168"/>
  <c r="E3169" s="1"/>
  <c r="E3170" s="1"/>
  <c r="E3161"/>
  <c r="E3162" s="1"/>
  <c r="E3163" s="1"/>
  <c r="E3154"/>
  <c r="E3153"/>
  <c r="E3146"/>
  <c r="E3145"/>
  <c r="E3144"/>
  <c r="E3143"/>
  <c r="E3136"/>
  <c r="E3135"/>
  <c r="E3128"/>
  <c r="E3127"/>
  <c r="E3120"/>
  <c r="E3119"/>
  <c r="E3112"/>
  <c r="E3113" s="1"/>
  <c r="E3114" s="1"/>
  <c r="E3105"/>
  <c r="E3106" s="1"/>
  <c r="E3107" s="1"/>
  <c r="E3098"/>
  <c r="E3099" s="1"/>
  <c r="E3100" s="1"/>
  <c r="E3091"/>
  <c r="E3092" s="1"/>
  <c r="E3093" s="1"/>
  <c r="E3084"/>
  <c r="E3085" s="1"/>
  <c r="E3086" s="1"/>
  <c r="E3077"/>
  <c r="E3078" s="1"/>
  <c r="E3079" s="1"/>
  <c r="E3070"/>
  <c r="E3071" s="1"/>
  <c r="E3072" s="1"/>
  <c r="E3063"/>
  <c r="E3064" s="1"/>
  <c r="E3065" s="1"/>
  <c r="E3056"/>
  <c r="E3057" s="1"/>
  <c r="E3058" s="1"/>
  <c r="E3049"/>
  <c r="E3050" s="1"/>
  <c r="E3051" s="1"/>
  <c r="E3042"/>
  <c r="E3043" s="1"/>
  <c r="E3044" s="1"/>
  <c r="E3035"/>
  <c r="E3036" s="1"/>
  <c r="E3037" s="1"/>
  <c r="E3028"/>
  <c r="E3027"/>
  <c r="E3020"/>
  <c r="E3019"/>
  <c r="E3018"/>
  <c r="E3017"/>
  <c r="E3010"/>
  <c r="E3011" s="1"/>
  <c r="E3012" s="1"/>
  <c r="E3003"/>
  <c r="E3004" s="1"/>
  <c r="E3005" s="1"/>
  <c r="E2996"/>
  <c r="E2997" s="1"/>
  <c r="E2998" s="1"/>
  <c r="E2989"/>
  <c r="E2990" s="1"/>
  <c r="E2991" s="1"/>
  <c r="E2982"/>
  <c r="E2983" s="1"/>
  <c r="E2984" s="1"/>
  <c r="E2975"/>
  <c r="E2976" s="1"/>
  <c r="E2977" s="1"/>
  <c r="E2968"/>
  <c r="E2969" s="1"/>
  <c r="E2970" s="1"/>
  <c r="E2961"/>
  <c r="E2962" s="1"/>
  <c r="E2963" s="1"/>
  <c r="E2954"/>
  <c r="E2955" s="1"/>
  <c r="E2956" s="1"/>
  <c r="E2947"/>
  <c r="E2948" s="1"/>
  <c r="E2949" s="1"/>
  <c r="E2940"/>
  <c r="E2941" s="1"/>
  <c r="E2942" s="1"/>
  <c r="E2933"/>
  <c r="E2934" s="1"/>
  <c r="E2935" s="1"/>
  <c r="E2926"/>
  <c r="E2925"/>
  <c r="E2918"/>
  <c r="E2917"/>
  <c r="E2916"/>
  <c r="E2915"/>
  <c r="E2908"/>
  <c r="E2907"/>
  <c r="E2900"/>
  <c r="E2901" s="1"/>
  <c r="E2902" s="1"/>
  <c r="E2893"/>
  <c r="E2894" s="1"/>
  <c r="E2895" s="1"/>
  <c r="E2886"/>
  <c r="E2887" s="1"/>
  <c r="E2888" s="1"/>
  <c r="E2879"/>
  <c r="E2880" s="1"/>
  <c r="E2881" s="1"/>
  <c r="E2872"/>
  <c r="E2873" s="1"/>
  <c r="E2874" s="1"/>
  <c r="E2865"/>
  <c r="E2866" s="1"/>
  <c r="E2867" s="1"/>
  <c r="E2858"/>
  <c r="E2859" s="1"/>
  <c r="E2860" s="1"/>
  <c r="E2851"/>
  <c r="E2852" s="1"/>
  <c r="E2853" s="1"/>
  <c r="E2844"/>
  <c r="E2845" s="1"/>
  <c r="E2846" s="1"/>
  <c r="E2837"/>
  <c r="E2838" s="1"/>
  <c r="E2839" s="1"/>
  <c r="E2830"/>
  <c r="E2831" s="1"/>
  <c r="E2832" s="1"/>
  <c r="E2823"/>
  <c r="E2824" s="1"/>
  <c r="E2825" s="1"/>
  <c r="E2816"/>
  <c r="E2817" s="1"/>
  <c r="E2818" s="1"/>
  <c r="E2809"/>
  <c r="E2810" s="1"/>
  <c r="E2811" s="1"/>
  <c r="E2802"/>
  <c r="E2801"/>
  <c r="E2800"/>
  <c r="E2799"/>
  <c r="E2798"/>
  <c r="E2797"/>
  <c r="E2794"/>
  <c r="E2795" s="1"/>
  <c r="E2787"/>
  <c r="E2786"/>
  <c r="E2785"/>
  <c r="E2784"/>
  <c r="E2783"/>
  <c r="E2782"/>
  <c r="E2781"/>
  <c r="E2778"/>
  <c r="E2779" s="1"/>
  <c r="E2771"/>
  <c r="E2770"/>
  <c r="E2769"/>
  <c r="E2768"/>
  <c r="E2767"/>
  <c r="E2766"/>
  <c r="E2765"/>
  <c r="E2762"/>
  <c r="E2763" s="1"/>
  <c r="E2755"/>
  <c r="E2754"/>
  <c r="E2753"/>
  <c r="E2752"/>
  <c r="E2751"/>
  <c r="E2750"/>
  <c r="E2747"/>
  <c r="E2748" s="1"/>
  <c r="E2740"/>
  <c r="E2739"/>
  <c r="E2738"/>
  <c r="E2737"/>
  <c r="E2736"/>
  <c r="E2735"/>
  <c r="E2732"/>
  <c r="E2733" s="1"/>
  <c r="E2725"/>
  <c r="E2724"/>
  <c r="E2723"/>
  <c r="E2722"/>
  <c r="E2721"/>
  <c r="E2720"/>
  <c r="E2717"/>
  <c r="E2718" s="1"/>
  <c r="E2710"/>
  <c r="E2709"/>
  <c r="E2708"/>
  <c r="E2707"/>
  <c r="E2706"/>
  <c r="E2705"/>
  <c r="E2702"/>
  <c r="E2703" s="1"/>
  <c r="E2695"/>
  <c r="E2694"/>
  <c r="E2693"/>
  <c r="E2692"/>
  <c r="E2691"/>
  <c r="E2690"/>
  <c r="E2687"/>
  <c r="E2688" s="1"/>
  <c r="E2680"/>
  <c r="E2679"/>
  <c r="E2678"/>
  <c r="E2677"/>
  <c r="E2676"/>
  <c r="E2675"/>
  <c r="E2672"/>
  <c r="E2673" s="1"/>
  <c r="E2665"/>
  <c r="E2664"/>
  <c r="E2663"/>
  <c r="E2662"/>
  <c r="E2661"/>
  <c r="E2660"/>
  <c r="E2657"/>
  <c r="E2658" s="1"/>
  <c r="E2650"/>
  <c r="E2649"/>
  <c r="E2648"/>
  <c r="E2647"/>
  <c r="E2646"/>
  <c r="E2643"/>
  <c r="E2644" s="1"/>
  <c r="E2636"/>
  <c r="E2635"/>
  <c r="E2634"/>
  <c r="E2633"/>
  <c r="E2632"/>
  <c r="E2629"/>
  <c r="E2630" s="1"/>
  <c r="E2622"/>
  <c r="E2621"/>
  <c r="E2620"/>
  <c r="E2619"/>
  <c r="E2618"/>
  <c r="E2615"/>
  <c r="E2616" s="1"/>
  <c r="E2608"/>
  <c r="E2607"/>
  <c r="E2606"/>
  <c r="E2605"/>
  <c r="E2604"/>
  <c r="E2603"/>
  <c r="E2602"/>
  <c r="E2599"/>
  <c r="E2600" s="1"/>
  <c r="E2592"/>
  <c r="E2593" s="1"/>
  <c r="E2594" s="1"/>
  <c r="E2585"/>
  <c r="E2586" s="1"/>
  <c r="E2587" s="1"/>
  <c r="E2578"/>
  <c r="E2579" s="1"/>
  <c r="E2580" s="1"/>
  <c r="E2571"/>
  <c r="E2572" s="1"/>
  <c r="E2573" s="1"/>
  <c r="E2564"/>
  <c r="E2565" s="1"/>
  <c r="E2566" s="1"/>
  <c r="E2557"/>
  <c r="E2558" s="1"/>
  <c r="E2559" s="1"/>
  <c r="E2550"/>
  <c r="E2551" s="1"/>
  <c r="E2552" s="1"/>
  <c r="E2543"/>
  <c r="E2544" s="1"/>
  <c r="E2545" s="1"/>
  <c r="E2536"/>
  <c r="E2537" s="1"/>
  <c r="E2538" s="1"/>
  <c r="E2529"/>
  <c r="E2530" s="1"/>
  <c r="E2531" s="1"/>
  <c r="E2522"/>
  <c r="E2523" s="1"/>
  <c r="E2524" s="1"/>
  <c r="E2515"/>
  <c r="E2516" s="1"/>
  <c r="E2517" s="1"/>
  <c r="E2508"/>
  <c r="E2509" s="1"/>
  <c r="E2510" s="1"/>
  <c r="E2501"/>
  <c r="E2502" s="1"/>
  <c r="E2503" s="1"/>
  <c r="E2494"/>
  <c r="E2495" s="1"/>
  <c r="E2496" s="1"/>
  <c r="E2487"/>
  <c r="E2488" s="1"/>
  <c r="E2489" s="1"/>
  <c r="E2480"/>
  <c r="E2481" s="1"/>
  <c r="E2482" s="1"/>
  <c r="E2473"/>
  <c r="E2474" s="1"/>
  <c r="E2475" s="1"/>
  <c r="E2466"/>
  <c r="E2467" s="1"/>
  <c r="E2468" s="1"/>
  <c r="E2459"/>
  <c r="E2460" s="1"/>
  <c r="E2461" s="1"/>
  <c r="E2452"/>
  <c r="E2453" s="1"/>
  <c r="E2454" s="1"/>
  <c r="E2445"/>
  <c r="E2446" s="1"/>
  <c r="E2447" s="1"/>
  <c r="E2438"/>
  <c r="E2439" s="1"/>
  <c r="E2440" s="1"/>
  <c r="E2431"/>
  <c r="E2430"/>
  <c r="E2429"/>
  <c r="E2428"/>
  <c r="E2421"/>
  <c r="E2422" s="1"/>
  <c r="E2423" s="1"/>
  <c r="E2414"/>
  <c r="E2415" s="1"/>
  <c r="E2416" s="1"/>
  <c r="E2407"/>
  <c r="E2408" s="1"/>
  <c r="E2409" s="1"/>
  <c r="E2400"/>
  <c r="E2401" s="1"/>
  <c r="E2402" s="1"/>
  <c r="E2393"/>
  <c r="E2392"/>
  <c r="E2385"/>
  <c r="E2386" s="1"/>
  <c r="E2387" s="1"/>
  <c r="E2378"/>
  <c r="E2379" s="1"/>
  <c r="E2380" s="1"/>
  <c r="E2371"/>
  <c r="E2372" s="1"/>
  <c r="E2373" s="1"/>
  <c r="E2364"/>
  <c r="E2365" s="1"/>
  <c r="E2366" s="1"/>
  <c r="E2357"/>
  <c r="E2358" s="1"/>
  <c r="E2359" s="1"/>
  <c r="E2350"/>
  <c r="E2351" s="1"/>
  <c r="E2352" s="1"/>
  <c r="E2343"/>
  <c r="E2344" s="1"/>
  <c r="E2345" s="1"/>
  <c r="E2336"/>
  <c r="E2337" s="1"/>
  <c r="E2338" s="1"/>
  <c r="E2329"/>
  <c r="E2328"/>
  <c r="E2321"/>
  <c r="E2320"/>
  <c r="E2313"/>
  <c r="E2314" s="1"/>
  <c r="E2315" s="1"/>
  <c r="E2306"/>
  <c r="E2307" s="1"/>
  <c r="E2308" s="1"/>
  <c r="E2298"/>
  <c r="E2297"/>
  <c r="E2294"/>
  <c r="E2295" s="1"/>
  <c r="E2288"/>
  <c r="E2284"/>
  <c r="E2285" s="1"/>
  <c r="E2277"/>
  <c r="E2278" s="1"/>
  <c r="E2279" s="1"/>
  <c r="E2270"/>
  <c r="E2271" s="1"/>
  <c r="E2267"/>
  <c r="E2266"/>
  <c r="E2259"/>
  <c r="E2260" s="1"/>
  <c r="E2256"/>
  <c r="E2255"/>
  <c r="E2254"/>
  <c r="E2253"/>
  <c r="E2252"/>
  <c r="E2245"/>
  <c r="E2244"/>
  <c r="E2243"/>
  <c r="E2242"/>
  <c r="E2235"/>
  <c r="E2234"/>
  <c r="E2233"/>
  <c r="E2232"/>
  <c r="E2225"/>
  <c r="E2224"/>
  <c r="E2223"/>
  <c r="E2222"/>
  <c r="E2221"/>
  <c r="E2214"/>
  <c r="E2213"/>
  <c r="E2212"/>
  <c r="E2211"/>
  <c r="E2210"/>
  <c r="E2209"/>
  <c r="E2206"/>
  <c r="E2205"/>
  <c r="E2198"/>
  <c r="E2197"/>
  <c r="E2196"/>
  <c r="E2195"/>
  <c r="E2194"/>
  <c r="E2193"/>
  <c r="E2192"/>
  <c r="E2185"/>
  <c r="E2186" s="1"/>
  <c r="E2187" s="1"/>
  <c r="E2178"/>
  <c r="E2177"/>
  <c r="E2176"/>
  <c r="E2175"/>
  <c r="E2174"/>
  <c r="E2173"/>
  <c r="E2170"/>
  <c r="E2171" s="1"/>
  <c r="E2163"/>
  <c r="E2162"/>
  <c r="E2161"/>
  <c r="E2160"/>
  <c r="E2159"/>
  <c r="E2158"/>
  <c r="E2155"/>
  <c r="E2156" s="1"/>
  <c r="E2148"/>
  <c r="E2147"/>
  <c r="E2140"/>
  <c r="E2139"/>
  <c r="E2138"/>
  <c r="E2137"/>
  <c r="E2130"/>
  <c r="E2129"/>
  <c r="E2128"/>
  <c r="E2127"/>
  <c r="E2126"/>
  <c r="E2123"/>
  <c r="E2124" s="1"/>
  <c r="E2116"/>
  <c r="E2115"/>
  <c r="E2114"/>
  <c r="E2113"/>
  <c r="E2106"/>
  <c r="E2105"/>
  <c r="E2104"/>
  <c r="E2103"/>
  <c r="E2102"/>
  <c r="E2101"/>
  <c r="E2098"/>
  <c r="E2099" s="1"/>
  <c r="E2091"/>
  <c r="E2092" s="1"/>
  <c r="E2093" s="1"/>
  <c r="E2084"/>
  <c r="E2083"/>
  <c r="E2076"/>
  <c r="E2077" s="1"/>
  <c r="E2078" s="1"/>
  <c r="E2069"/>
  <c r="E2070" s="1"/>
  <c r="E2071" s="1"/>
  <c r="E2062"/>
  <c r="E2061"/>
  <c r="E2054"/>
  <c r="E2053"/>
  <c r="E2052"/>
  <c r="E2051"/>
  <c r="E2050"/>
  <c r="E2043"/>
  <c r="E2042"/>
  <c r="E2041"/>
  <c r="E2040"/>
  <c r="E2039"/>
  <c r="E2038"/>
  <c r="E2037"/>
  <c r="E2036"/>
  <c r="E2029"/>
  <c r="E2028"/>
  <c r="E2027"/>
  <c r="E2020"/>
  <c r="E2019"/>
  <c r="E2018"/>
  <c r="E2017"/>
  <c r="E2016"/>
  <c r="E2015"/>
  <c r="E2014"/>
  <c r="E2007"/>
  <c r="E2006"/>
  <c r="E1999"/>
  <c r="E1998"/>
  <c r="E1997"/>
  <c r="E1996"/>
  <c r="E1995"/>
  <c r="E1994"/>
  <c r="E1991"/>
  <c r="E1992" s="1"/>
  <c r="E1984"/>
  <c r="E1983"/>
  <c r="E1982"/>
  <c r="E1981"/>
  <c r="E1980"/>
  <c r="E1973"/>
  <c r="E1972"/>
  <c r="E1971"/>
  <c r="E1970"/>
  <c r="E1969"/>
  <c r="E1968"/>
  <c r="E1961"/>
  <c r="E1960"/>
  <c r="E1953"/>
  <c r="E1952"/>
  <c r="E1951"/>
  <c r="E1950"/>
  <c r="E1943"/>
  <c r="E1942"/>
  <c r="E1941"/>
  <c r="E1940"/>
  <c r="E1939"/>
  <c r="E1938"/>
  <c r="E1931"/>
  <c r="E1930"/>
  <c r="E1929"/>
  <c r="E1922"/>
  <c r="E1921"/>
  <c r="E1920"/>
  <c r="E1919"/>
  <c r="E1918"/>
  <c r="E1917"/>
  <c r="E1910"/>
  <c r="E1909"/>
  <c r="E1902"/>
  <c r="E1901"/>
  <c r="E1894"/>
  <c r="E1893"/>
  <c r="E1886"/>
  <c r="E1885"/>
  <c r="E1878"/>
  <c r="E1877"/>
  <c r="E1876"/>
  <c r="E1875"/>
  <c r="E1868"/>
  <c r="E1867"/>
  <c r="E1860"/>
  <c r="E1859"/>
  <c r="E1858"/>
  <c r="E1857"/>
  <c r="E1850"/>
  <c r="E1849"/>
  <c r="E1848"/>
  <c r="E1847"/>
  <c r="E1846"/>
  <c r="E1839"/>
  <c r="E1838"/>
  <c r="E1837"/>
  <c r="E1830"/>
  <c r="E1829"/>
  <c r="E1828"/>
  <c r="E1821"/>
  <c r="E1820"/>
  <c r="E1819"/>
  <c r="E1818"/>
  <c r="E1817"/>
  <c r="E1810"/>
  <c r="E1809"/>
  <c r="E1808"/>
  <c r="E1801"/>
  <c r="E1800"/>
  <c r="E1799"/>
  <c r="E1798"/>
  <c r="E1797"/>
  <c r="E1796"/>
  <c r="E1789"/>
  <c r="E1788"/>
  <c r="E1781"/>
  <c r="E1780"/>
  <c r="E1773"/>
  <c r="E1772"/>
  <c r="E1765"/>
  <c r="E1764"/>
  <c r="E1757"/>
  <c r="E1756"/>
  <c r="E1749"/>
  <c r="E1748"/>
  <c r="E1741"/>
  <c r="E1740"/>
  <c r="E1733"/>
  <c r="E1732"/>
  <c r="E1725"/>
  <c r="E1724"/>
  <c r="E1717"/>
  <c r="E1716"/>
  <c r="E1709"/>
  <c r="E1708"/>
  <c r="E1701"/>
  <c r="E1700"/>
  <c r="E1693"/>
  <c r="E1692"/>
  <c r="E1685"/>
  <c r="E1684"/>
  <c r="E1677"/>
  <c r="E1676"/>
  <c r="E1669"/>
  <c r="E1668"/>
  <c r="E1661"/>
  <c r="E1660"/>
  <c r="E1653"/>
  <c r="E1652"/>
  <c r="E1645"/>
  <c r="E1644"/>
  <c r="E1637"/>
  <c r="E1636"/>
  <c r="E1629"/>
  <c r="E1628"/>
  <c r="E1621"/>
  <c r="E1620"/>
  <c r="E1613"/>
  <c r="E1612"/>
  <c r="E1605"/>
  <c r="E1604"/>
  <c r="E1597"/>
  <c r="E1596"/>
  <c r="E1589"/>
  <c r="E1590" s="1"/>
  <c r="E1591" s="1"/>
  <c r="E1582"/>
  <c r="E1583" s="1"/>
  <c r="E1584" s="1"/>
  <c r="E1575"/>
  <c r="E1576" s="1"/>
  <c r="E1577" s="1"/>
  <c r="E1568"/>
  <c r="E1569" s="1"/>
  <c r="E1570" s="1"/>
  <c r="E1561"/>
  <c r="E1562" s="1"/>
  <c r="E1563" s="1"/>
  <c r="E1554"/>
  <c r="E1555" s="1"/>
  <c r="E1556" s="1"/>
  <c r="E1547"/>
  <c r="E1546"/>
  <c r="E1545"/>
  <c r="E1538"/>
  <c r="E1537"/>
  <c r="E1536"/>
  <c r="E1535"/>
  <c r="E1534"/>
  <c r="E1531"/>
  <c r="E1532" s="1"/>
  <c r="E1524"/>
  <c r="E1523"/>
  <c r="E1522"/>
  <c r="E1521"/>
  <c r="E1520"/>
  <c r="E1519"/>
  <c r="E1518"/>
  <c r="E1515"/>
  <c r="E1516" s="1"/>
  <c r="E1508"/>
  <c r="E1507"/>
  <c r="E1506"/>
  <c r="E1505"/>
  <c r="E1504"/>
  <c r="E1503"/>
  <c r="E1502"/>
  <c r="E1499"/>
  <c r="E1500" s="1"/>
  <c r="E1492"/>
  <c r="E1491"/>
  <c r="E1490"/>
  <c r="E1489"/>
  <c r="E1488"/>
  <c r="E1487"/>
  <c r="E1486"/>
  <c r="E1483"/>
  <c r="E1484" s="1"/>
  <c r="E1476"/>
  <c r="E1475"/>
  <c r="E1474"/>
  <c r="E1473"/>
  <c r="E1472"/>
  <c r="E1471"/>
  <c r="E1470"/>
  <c r="E1467"/>
  <c r="E1468" s="1"/>
  <c r="E1460"/>
  <c r="E1459"/>
  <c r="E1458"/>
  <c r="E1457"/>
  <c r="E1456"/>
  <c r="E1455"/>
  <c r="E1454"/>
  <c r="E1451"/>
  <c r="E1452" s="1"/>
  <c r="E1444"/>
  <c r="E1443"/>
  <c r="E1442"/>
  <c r="E1441"/>
  <c r="E1440"/>
  <c r="E1439"/>
  <c r="E1438"/>
  <c r="E1435"/>
  <c r="E1436" s="1"/>
  <c r="E1428"/>
  <c r="E1427"/>
  <c r="E1426"/>
  <c r="E1425"/>
  <c r="E1424"/>
  <c r="E1421"/>
  <c r="E1422" s="1"/>
  <c r="E1414"/>
  <c r="E1413"/>
  <c r="E1412"/>
  <c r="E1411"/>
  <c r="E1410"/>
  <c r="E1409"/>
  <c r="E1408"/>
  <c r="E1405"/>
  <c r="E1406" s="1"/>
  <c r="E1398"/>
  <c r="E1397"/>
  <c r="E1396"/>
  <c r="E1395"/>
  <c r="E1394"/>
  <c r="E1393"/>
  <c r="E1392"/>
  <c r="E1389"/>
  <c r="E1390" s="1"/>
  <c r="E1382"/>
  <c r="E1381"/>
  <c r="E1380"/>
  <c r="E1379"/>
  <c r="E1378"/>
  <c r="E1377"/>
  <c r="E1376"/>
  <c r="E1373"/>
  <c r="E1374" s="1"/>
  <c r="E1366"/>
  <c r="E1365"/>
  <c r="E1364"/>
  <c r="E1363"/>
  <c r="E1362"/>
  <c r="E1361"/>
  <c r="E1360"/>
  <c r="E1357"/>
  <c r="E1358" s="1"/>
  <c r="E1350"/>
  <c r="E1349"/>
  <c r="E1348"/>
  <c r="E1347"/>
  <c r="E1346"/>
  <c r="E1345"/>
  <c r="E1344"/>
  <c r="E1341"/>
  <c r="E1342" s="1"/>
  <c r="E1334"/>
  <c r="E1333"/>
  <c r="E1332"/>
  <c r="E1331"/>
  <c r="E1330"/>
  <c r="E1329"/>
  <c r="E1328"/>
  <c r="E1325"/>
  <c r="E1326" s="1"/>
  <c r="E1318"/>
  <c r="E1317"/>
  <c r="E1316"/>
  <c r="E1315"/>
  <c r="E1314"/>
  <c r="E1313"/>
  <c r="E1312"/>
  <c r="E1311"/>
  <c r="E1304"/>
  <c r="E1303"/>
  <c r="E1302"/>
  <c r="E1301"/>
  <c r="E1300"/>
  <c r="E1293"/>
  <c r="E1292"/>
  <c r="E1285"/>
  <c r="E1284"/>
  <c r="E1283"/>
  <c r="E1282"/>
  <c r="E1281"/>
  <c r="E1274"/>
  <c r="E1273"/>
  <c r="E1272"/>
  <c r="E1265"/>
  <c r="E1264"/>
  <c r="E1263"/>
  <c r="E1262"/>
  <c r="E1261"/>
  <c r="E1254"/>
  <c r="E1253"/>
  <c r="E1252"/>
  <c r="E1251"/>
  <c r="E1250"/>
  <c r="E1243"/>
  <c r="E1242"/>
  <c r="E1241"/>
  <c r="E1234"/>
  <c r="E1233"/>
  <c r="E1232"/>
  <c r="E1231"/>
  <c r="E1230"/>
  <c r="E1223"/>
  <c r="E1222"/>
  <c r="E1221"/>
  <c r="E1214"/>
  <c r="E1213"/>
  <c r="E1212"/>
  <c r="E1211"/>
  <c r="E1210"/>
  <c r="E1203"/>
  <c r="E1202"/>
  <c r="E1201"/>
  <c r="E1194"/>
  <c r="E1193"/>
  <c r="E1192"/>
  <c r="E1191"/>
  <c r="E1190"/>
  <c r="E1183"/>
  <c r="E1182"/>
  <c r="E1181"/>
  <c r="E1180"/>
  <c r="E1173"/>
  <c r="E1172"/>
  <c r="E1171"/>
  <c r="E1170"/>
  <c r="E1169"/>
  <c r="E1168"/>
  <c r="E1161"/>
  <c r="E1160"/>
  <c r="E1159"/>
  <c r="E1152"/>
  <c r="E1151"/>
  <c r="E1150"/>
  <c r="E1149"/>
  <c r="E1148"/>
  <c r="E1141"/>
  <c r="E1140"/>
  <c r="E1139"/>
  <c r="E1138"/>
  <c r="E1137"/>
  <c r="E1130"/>
  <c r="E1129"/>
  <c r="E1128"/>
  <c r="E1121"/>
  <c r="E1120"/>
  <c r="E1119"/>
  <c r="E1118"/>
  <c r="E1117"/>
  <c r="E1110"/>
  <c r="E1109"/>
  <c r="E1102"/>
  <c r="E1101"/>
  <c r="E1100"/>
  <c r="E1093"/>
  <c r="E1092"/>
  <c r="E1091"/>
  <c r="E1084"/>
  <c r="E1083"/>
  <c r="E1082"/>
  <c r="E1081"/>
  <c r="E1080"/>
  <c r="E1073"/>
  <c r="E1072"/>
  <c r="E1071"/>
  <c r="E1070"/>
  <c r="E1069"/>
  <c r="E1068"/>
  <c r="E1061"/>
  <c r="E1060"/>
  <c r="E1059"/>
  <c r="E1058"/>
  <c r="E1057"/>
  <c r="E1056"/>
  <c r="E1049"/>
  <c r="E1050" s="1"/>
  <c r="E1051" s="1"/>
  <c r="E1042"/>
  <c r="E1041"/>
  <c r="E1034"/>
  <c r="E1033"/>
  <c r="E1032"/>
  <c r="E1025"/>
  <c r="E1024"/>
  <c r="E1023"/>
  <c r="E1016"/>
  <c r="E1015"/>
  <c r="E1014"/>
  <c r="E1013"/>
  <c r="E1012"/>
  <c r="E1005"/>
  <c r="E1004"/>
  <c r="E1003"/>
  <c r="E1002"/>
  <c r="E1001"/>
  <c r="E1000"/>
  <c r="E999"/>
  <c r="E998"/>
  <c r="E997"/>
  <c r="E990"/>
  <c r="E989"/>
  <c r="E988"/>
  <c r="E987"/>
  <c r="E986"/>
  <c r="E985"/>
  <c r="E984"/>
  <c r="E977"/>
  <c r="E976"/>
  <c r="E975"/>
  <c r="E974"/>
  <c r="E973"/>
  <c r="E972"/>
  <c r="E971"/>
  <c r="E964"/>
  <c r="E963"/>
  <c r="E962"/>
  <c r="E961"/>
  <c r="E960"/>
  <c r="E953"/>
  <c r="E954" s="1"/>
  <c r="E955" s="1"/>
  <c r="E946"/>
  <c r="E945"/>
  <c r="E944"/>
  <c r="E943"/>
  <c r="E942"/>
  <c r="E938"/>
  <c r="E937"/>
  <c r="E936"/>
  <c r="E933"/>
  <c r="E934" s="1"/>
  <c r="E926"/>
  <c r="E927" s="1"/>
  <c r="E928" s="1"/>
  <c r="E919"/>
  <c r="E918"/>
  <c r="E915"/>
  <c r="E914"/>
  <c r="E913"/>
  <c r="E912"/>
  <c r="E905"/>
  <c r="E904"/>
  <c r="E901"/>
  <c r="E900"/>
  <c r="E899"/>
  <c r="E892"/>
  <c r="E891"/>
  <c r="E888"/>
  <c r="E889" s="1"/>
  <c r="E881"/>
  <c r="E882" s="1"/>
  <c r="E883" s="1"/>
  <c r="E874"/>
  <c r="E875" s="1"/>
  <c r="E876" s="1"/>
  <c r="E867"/>
  <c r="E868" s="1"/>
  <c r="E869" s="1"/>
  <c r="E860"/>
  <c r="E861" s="1"/>
  <c r="E862" s="1"/>
  <c r="E853"/>
  <c r="E852"/>
  <c r="E849"/>
  <c r="E850" s="1"/>
  <c r="E842"/>
  <c r="E841"/>
  <c r="E838"/>
  <c r="E839" s="1"/>
  <c r="E831"/>
  <c r="E830"/>
  <c r="E827"/>
  <c r="E828" s="1"/>
  <c r="E820"/>
  <c r="E819"/>
  <c r="E818"/>
  <c r="E817"/>
  <c r="E814"/>
  <c r="E815" s="1"/>
  <c r="E807"/>
  <c r="E806"/>
  <c r="E803"/>
  <c r="E804" s="1"/>
  <c r="E796"/>
  <c r="E797" s="1"/>
  <c r="E798" s="1"/>
  <c r="E789"/>
  <c r="E788"/>
  <c r="E781"/>
  <c r="E780"/>
  <c r="E779"/>
  <c r="E772"/>
  <c r="E771"/>
  <c r="E768"/>
  <c r="E767"/>
  <c r="E760"/>
  <c r="E759"/>
  <c r="E756"/>
  <c r="E755"/>
  <c r="E748"/>
  <c r="E749" s="1"/>
  <c r="E750" s="1"/>
  <c r="E741"/>
  <c r="E740"/>
  <c r="E737"/>
  <c r="E738" s="1"/>
  <c r="E730"/>
  <c r="E731" s="1"/>
  <c r="E732" s="1"/>
  <c r="E723"/>
  <c r="E722"/>
  <c r="E721"/>
  <c r="E720"/>
  <c r="E713"/>
  <c r="E712"/>
  <c r="E705"/>
  <c r="E706" s="1"/>
  <c r="E707" s="1"/>
  <c r="E680"/>
  <c r="E679"/>
  <c r="E678"/>
  <c r="E677"/>
  <c r="E676"/>
  <c r="E675"/>
  <c r="E674"/>
  <c r="E673"/>
  <c r="E672"/>
  <c r="E671"/>
  <c r="E670"/>
  <c r="E663"/>
  <c r="E662"/>
  <c r="E655"/>
  <c r="E654"/>
  <c r="E651"/>
  <c r="E652" s="1"/>
  <c r="E644"/>
  <c r="E645" s="1"/>
  <c r="E641"/>
  <c r="E642" s="1"/>
  <c r="E634"/>
  <c r="E635" s="1"/>
  <c r="E631"/>
  <c r="E632" s="1"/>
  <c r="E624"/>
  <c r="E623"/>
  <c r="E622"/>
  <c r="E619"/>
  <c r="E618"/>
  <c r="E617"/>
  <c r="E610"/>
  <c r="E609"/>
  <c r="E608"/>
  <c r="E607"/>
  <c r="E606"/>
  <c r="E605"/>
  <c r="E604"/>
  <c r="E603"/>
  <c r="E602"/>
  <c r="E601"/>
  <c r="E600"/>
  <c r="E593"/>
  <c r="E592"/>
  <c r="E591"/>
  <c r="E590"/>
  <c r="E589"/>
  <c r="E588"/>
  <c r="E581"/>
  <c r="E580"/>
  <c r="E579"/>
  <c r="E578"/>
  <c r="E577"/>
  <c r="E570"/>
  <c r="E569"/>
  <c r="E568"/>
  <c r="E567"/>
  <c r="E566"/>
  <c r="E565"/>
  <c r="E564"/>
  <c r="E563"/>
  <c r="E556"/>
  <c r="E555"/>
  <c r="E554"/>
  <c r="E553"/>
  <c r="E552"/>
  <c r="E551"/>
  <c r="E550"/>
  <c r="E543"/>
  <c r="E542"/>
  <c r="E541"/>
  <c r="E538"/>
  <c r="E537"/>
  <c r="E530"/>
  <c r="E531" s="1"/>
  <c r="E532" s="1"/>
  <c r="E523"/>
  <c r="E524" s="1"/>
  <c r="E525" s="1"/>
  <c r="E516"/>
  <c r="E515"/>
  <c r="E514"/>
  <c r="E513"/>
  <c r="E512"/>
  <c r="E511"/>
  <c r="E508"/>
  <c r="E507"/>
  <c r="E506"/>
  <c r="E499"/>
  <c r="E500" s="1"/>
  <c r="E501" s="1"/>
  <c r="E492"/>
  <c r="E491"/>
  <c r="E490"/>
  <c r="E489"/>
  <c r="E488"/>
  <c r="E487"/>
  <c r="E484"/>
  <c r="E483"/>
  <c r="E476"/>
  <c r="E475"/>
  <c r="E474"/>
  <c r="E473"/>
  <c r="E472"/>
  <c r="E471"/>
  <c r="E468"/>
  <c r="E467"/>
  <c r="E460"/>
  <c r="E461" s="1"/>
  <c r="E462" s="1"/>
  <c r="E453"/>
  <c r="E454" s="1"/>
  <c r="E455" s="1"/>
  <c r="E446"/>
  <c r="E445"/>
  <c r="E444"/>
  <c r="E443"/>
  <c r="E442"/>
  <c r="E441"/>
  <c r="E440"/>
  <c r="E439"/>
  <c r="E438"/>
  <c r="E431"/>
  <c r="E430"/>
  <c r="E429"/>
  <c r="E428"/>
  <c r="E427"/>
  <c r="E426"/>
  <c r="E423"/>
  <c r="E424" s="1"/>
  <c r="E416"/>
  <c r="E415"/>
  <c r="E414"/>
  <c r="E413"/>
  <c r="E412"/>
  <c r="E411"/>
  <c r="E408"/>
  <c r="E409" s="1"/>
  <c r="E401"/>
  <c r="E400"/>
  <c r="E399"/>
  <c r="E398"/>
  <c r="E397"/>
  <c r="E396"/>
  <c r="E395"/>
  <c r="E394"/>
  <c r="E393"/>
  <c r="E392"/>
  <c r="E391"/>
  <c r="E388"/>
  <c r="E387"/>
  <c r="E380"/>
  <c r="E379"/>
  <c r="E378"/>
  <c r="E377"/>
  <c r="E376"/>
  <c r="E375"/>
  <c r="E374"/>
  <c r="E373"/>
  <c r="E372"/>
  <c r="E371"/>
  <c r="E368"/>
  <c r="E369" s="1"/>
  <c r="E361"/>
  <c r="E360"/>
  <c r="E359"/>
  <c r="E358"/>
  <c r="E357"/>
  <c r="E356"/>
  <c r="E355"/>
  <c r="E354"/>
  <c r="E353"/>
  <c r="E352"/>
  <c r="E345"/>
  <c r="E344"/>
  <c r="E343"/>
  <c r="E342"/>
  <c r="E341"/>
  <c r="E340"/>
  <c r="E339"/>
  <c r="E338"/>
  <c r="E337"/>
  <c r="E336"/>
  <c r="E329"/>
  <c r="E328"/>
  <c r="E327"/>
  <c r="E320"/>
  <c r="E321" s="1"/>
  <c r="E322" s="1"/>
  <c r="E313"/>
  <c r="E314" s="1"/>
  <c r="E315" s="1"/>
  <c r="E306"/>
  <c r="E305"/>
  <c r="E298"/>
  <c r="E297"/>
  <c r="E296"/>
  <c r="E295"/>
  <c r="E288"/>
  <c r="E287"/>
  <c r="E280"/>
  <c r="E279"/>
  <c r="E278"/>
  <c r="E277"/>
  <c r="E276"/>
  <c r="E273"/>
  <c r="E272"/>
  <c r="E269"/>
  <c r="E268"/>
  <c r="E261"/>
  <c r="E260"/>
  <c r="E259"/>
  <c r="E258"/>
  <c r="E257"/>
  <c r="E256"/>
  <c r="E249"/>
  <c r="E248"/>
  <c r="E247"/>
  <c r="E246"/>
  <c r="E245"/>
  <c r="E238"/>
  <c r="E237"/>
  <c r="E236"/>
  <c r="E233"/>
  <c r="E232"/>
  <c r="E231"/>
  <c r="E230"/>
  <c r="E229"/>
  <c r="E222"/>
  <c r="E223" s="1"/>
  <c r="E224" s="1"/>
  <c r="E215"/>
  <c r="E214"/>
  <c r="E213"/>
  <c r="E212"/>
  <c r="E209"/>
  <c r="E210" s="1"/>
  <c r="E202"/>
  <c r="E203" s="1"/>
  <c r="E204" s="1"/>
  <c r="E195"/>
  <c r="E194"/>
  <c r="E191"/>
  <c r="E192" s="1"/>
  <c r="E184"/>
  <c r="E183"/>
  <c r="E180"/>
  <c r="E181" s="1"/>
  <c r="E173"/>
  <c r="E174" s="1"/>
  <c r="E175" s="1"/>
  <c r="E166"/>
  <c r="E165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39"/>
  <c r="E138"/>
  <c r="E137"/>
  <c r="E134"/>
  <c r="E133"/>
  <c r="E132"/>
  <c r="E131"/>
  <c r="E124"/>
  <c r="E123"/>
  <c r="E122"/>
  <c r="E119"/>
  <c r="E118"/>
  <c r="E117"/>
  <c r="E116"/>
  <c r="E113"/>
  <c r="E114" s="1"/>
  <c r="E106"/>
  <c r="E107" s="1"/>
  <c r="E103"/>
  <c r="E102"/>
  <c r="E101"/>
  <c r="E100"/>
  <c r="E97"/>
  <c r="E98" s="1"/>
  <c r="E90"/>
  <c r="E91" s="1"/>
  <c r="E92" s="1"/>
  <c r="E83"/>
  <c r="E82"/>
  <c r="E79"/>
  <c r="E78"/>
  <c r="E77"/>
  <c r="E76"/>
  <c r="E73"/>
  <c r="E74" s="1"/>
  <c r="E66"/>
  <c r="E65"/>
  <c r="E62"/>
  <c r="E61"/>
  <c r="E60"/>
  <c r="E59"/>
  <c r="E56"/>
  <c r="E57" s="1"/>
  <c r="E49"/>
  <c r="E48"/>
  <c r="E45"/>
  <c r="E44"/>
  <c r="E41"/>
  <c r="E42" s="1"/>
  <c r="E34"/>
  <c r="E33"/>
  <c r="E30"/>
  <c r="E29"/>
  <c r="E26"/>
  <c r="E27" s="1"/>
  <c r="E19"/>
  <c r="E20" s="1"/>
  <c r="E21" s="1"/>
  <c r="E757" l="1"/>
  <c r="E4187"/>
  <c r="E4188" s="1"/>
  <c r="E185"/>
  <c r="E186" s="1"/>
  <c r="E3238"/>
  <c r="E3239" s="1"/>
  <c r="E893"/>
  <c r="E854"/>
  <c r="E855" s="1"/>
  <c r="E1606"/>
  <c r="E1607" s="1"/>
  <c r="E1622"/>
  <c r="E1623" s="1"/>
  <c r="E1670"/>
  <c r="E1671" s="1"/>
  <c r="E1734"/>
  <c r="E1735" s="1"/>
  <c r="E790"/>
  <c r="E791" s="1"/>
  <c r="E239"/>
  <c r="E289"/>
  <c r="E290" s="1"/>
  <c r="E761"/>
  <c r="E1911"/>
  <c r="E1912" s="1"/>
  <c r="E2300"/>
  <c r="E2301" s="1"/>
  <c r="E3309"/>
  <c r="E3310" s="1"/>
  <c r="E3325"/>
  <c r="E3326" s="1"/>
  <c r="E167"/>
  <c r="E270"/>
  <c r="E469"/>
  <c r="E1903"/>
  <c r="E1904" s="1"/>
  <c r="E3147"/>
  <c r="E3148" s="1"/>
  <c r="E67"/>
  <c r="E664"/>
  <c r="E665" s="1"/>
  <c r="E2909"/>
  <c r="E2910" s="1"/>
  <c r="E3029"/>
  <c r="E3030" s="1"/>
  <c r="E3262"/>
  <c r="E3263" s="1"/>
  <c r="E4195"/>
  <c r="E4196" s="1"/>
  <c r="E50"/>
  <c r="E906"/>
  <c r="E1887"/>
  <c r="E1888" s="1"/>
  <c r="E3129"/>
  <c r="E3130" s="1"/>
  <c r="E3155"/>
  <c r="E3156" s="1"/>
  <c r="E3301"/>
  <c r="E3302" s="1"/>
  <c r="E517"/>
  <c r="E1094"/>
  <c r="E1095" s="1"/>
  <c r="E1895"/>
  <c r="E1896" s="1"/>
  <c r="E2149"/>
  <c r="E2150" s="1"/>
  <c r="E2394"/>
  <c r="E2395" s="1"/>
  <c r="E3254"/>
  <c r="E3255" s="1"/>
  <c r="E3286"/>
  <c r="E3287" s="1"/>
  <c r="E3317"/>
  <c r="E3318" s="1"/>
  <c r="E4203"/>
  <c r="E4204" s="1"/>
  <c r="E724"/>
  <c r="E725" s="1"/>
  <c r="E3021"/>
  <c r="E3022" s="1"/>
  <c r="E3588"/>
  <c r="E3589" s="1"/>
  <c r="E3692"/>
  <c r="E3693" s="1"/>
  <c r="E104"/>
  <c r="E108" s="1"/>
  <c r="E2651"/>
  <c r="E2652" s="1"/>
  <c r="E3246"/>
  <c r="E3247" s="1"/>
  <c r="E3606"/>
  <c r="E3607" s="1"/>
  <c r="E965"/>
  <c r="E966" s="1"/>
  <c r="E1153"/>
  <c r="E1154" s="1"/>
  <c r="E1630"/>
  <c r="E1631" s="1"/>
  <c r="E1694"/>
  <c r="E1695" s="1"/>
  <c r="E1758"/>
  <c r="E1759" s="1"/>
  <c r="E2008"/>
  <c r="E2009" s="1"/>
  <c r="E2044"/>
  <c r="E2045" s="1"/>
  <c r="E2226"/>
  <c r="E2227" s="1"/>
  <c r="E3199"/>
  <c r="E3200" s="1"/>
  <c r="E35"/>
  <c r="E46"/>
  <c r="E125"/>
  <c r="E330"/>
  <c r="E331" s="1"/>
  <c r="E389"/>
  <c r="E769"/>
  <c r="E832"/>
  <c r="E833" s="1"/>
  <c r="E902"/>
  <c r="E1266"/>
  <c r="E1267" s="1"/>
  <c r="E1286"/>
  <c r="E1287" s="1"/>
  <c r="E1294"/>
  <c r="E1295" s="1"/>
  <c r="E1851"/>
  <c r="E1852" s="1"/>
  <c r="E1869"/>
  <c r="E1870" s="1"/>
  <c r="E1923"/>
  <c r="E1924" s="1"/>
  <c r="E1932"/>
  <c r="E1933" s="1"/>
  <c r="E2289"/>
  <c r="E2741"/>
  <c r="E2742" s="1"/>
  <c r="E3121"/>
  <c r="E3122" s="1"/>
  <c r="E3137"/>
  <c r="E3138" s="1"/>
  <c r="E3230"/>
  <c r="E3231" s="1"/>
  <c r="E3270"/>
  <c r="E3271" s="1"/>
  <c r="E4159"/>
  <c r="E4160" s="1"/>
  <c r="E4271"/>
  <c r="E4272" s="1"/>
  <c r="E539"/>
  <c r="E571"/>
  <c r="E572" s="1"/>
  <c r="E582"/>
  <c r="E583" s="1"/>
  <c r="E894"/>
  <c r="E1017"/>
  <c r="E1018" s="1"/>
  <c r="E1646"/>
  <c r="E1647" s="1"/>
  <c r="E1710"/>
  <c r="E1711" s="1"/>
  <c r="E1774"/>
  <c r="E1775" s="1"/>
  <c r="E1811"/>
  <c r="E1812" s="1"/>
  <c r="E1831"/>
  <c r="E1832" s="1"/>
  <c r="E2021"/>
  <c r="E2022" s="1"/>
  <c r="E2055"/>
  <c r="E2056" s="1"/>
  <c r="E2246"/>
  <c r="E2247" s="1"/>
  <c r="E2927"/>
  <c r="E2928" s="1"/>
  <c r="E3804"/>
  <c r="E3805" s="1"/>
  <c r="E31"/>
  <c r="E417"/>
  <c r="E700"/>
  <c r="E940"/>
  <c r="E1305"/>
  <c r="E1306" s="1"/>
  <c r="E1319"/>
  <c r="E1320" s="1"/>
  <c r="E1548"/>
  <c r="E1549" s="1"/>
  <c r="E1802"/>
  <c r="E1803" s="1"/>
  <c r="E2085"/>
  <c r="E2086" s="1"/>
  <c r="E3222"/>
  <c r="E3223" s="1"/>
  <c r="E3278"/>
  <c r="E3279" s="1"/>
  <c r="E636"/>
  <c r="E63"/>
  <c r="E80"/>
  <c r="E120"/>
  <c r="E742"/>
  <c r="E743" s="1"/>
  <c r="E773"/>
  <c r="E821"/>
  <c r="E822" s="1"/>
  <c r="E1062"/>
  <c r="E1063" s="1"/>
  <c r="E1367"/>
  <c r="E1368" s="1"/>
  <c r="E1445"/>
  <c r="E1446" s="1"/>
  <c r="E1461"/>
  <c r="E1462" s="1"/>
  <c r="E1718"/>
  <c r="E1719" s="1"/>
  <c r="E1782"/>
  <c r="E1783" s="1"/>
  <c r="E2117"/>
  <c r="E2118" s="1"/>
  <c r="E2164"/>
  <c r="E2165" s="1"/>
  <c r="E2207"/>
  <c r="E3548"/>
  <c r="E3549" s="1"/>
  <c r="E3667"/>
  <c r="E3668" s="1"/>
  <c r="E3769"/>
  <c r="E3770" s="1"/>
  <c r="E4263"/>
  <c r="E4264" s="1"/>
  <c r="E234"/>
  <c r="E250"/>
  <c r="E251" s="1"/>
  <c r="E299"/>
  <c r="E300" s="1"/>
  <c r="E362"/>
  <c r="E363" s="1"/>
  <c r="E447"/>
  <c r="E448" s="1"/>
  <c r="E557"/>
  <c r="E558" s="1"/>
  <c r="E1074"/>
  <c r="E1075" s="1"/>
  <c r="E1174"/>
  <c r="E1175" s="1"/>
  <c r="E1215"/>
  <c r="E1216" s="1"/>
  <c r="E1235"/>
  <c r="E1236" s="1"/>
  <c r="E1275"/>
  <c r="E1276" s="1"/>
  <c r="E1335"/>
  <c r="E1336" s="1"/>
  <c r="E1399"/>
  <c r="E1400" s="1"/>
  <c r="E1429"/>
  <c r="E1430" s="1"/>
  <c r="E1493"/>
  <c r="E1494" s="1"/>
  <c r="E1539"/>
  <c r="E1540" s="1"/>
  <c r="E1686"/>
  <c r="E1687" s="1"/>
  <c r="E1750"/>
  <c r="E1751" s="1"/>
  <c r="E1974"/>
  <c r="E1975" s="1"/>
  <c r="E2131"/>
  <c r="E2132" s="1"/>
  <c r="E2179"/>
  <c r="E2180" s="1"/>
  <c r="E2215"/>
  <c r="E2257"/>
  <c r="E2261" s="1"/>
  <c r="E2432"/>
  <c r="E2433" s="1"/>
  <c r="E2637"/>
  <c r="E2638" s="1"/>
  <c r="E2711"/>
  <c r="E2712" s="1"/>
  <c r="E2788"/>
  <c r="E2789" s="1"/>
  <c r="E3792"/>
  <c r="E3793" s="1"/>
  <c r="E3815"/>
  <c r="E3819" s="1"/>
  <c r="E4217"/>
  <c r="E4218" s="1"/>
  <c r="E84"/>
  <c r="E346"/>
  <c r="E347" s="1"/>
  <c r="E594"/>
  <c r="E595" s="1"/>
  <c r="E656"/>
  <c r="E657" s="1"/>
  <c r="E808"/>
  <c r="E809" s="1"/>
  <c r="E1006"/>
  <c r="E1007" s="1"/>
  <c r="E1351"/>
  <c r="E1352" s="1"/>
  <c r="E1415"/>
  <c r="E1416" s="1"/>
  <c r="E1509"/>
  <c r="E1510" s="1"/>
  <c r="E1654"/>
  <c r="E1655" s="1"/>
  <c r="E1985"/>
  <c r="E1986" s="1"/>
  <c r="E2000"/>
  <c r="E2001" s="1"/>
  <c r="E2322"/>
  <c r="E2323" s="1"/>
  <c r="E2609"/>
  <c r="E2610" s="1"/>
  <c r="E2696"/>
  <c r="E2697" s="1"/>
  <c r="E3523"/>
  <c r="E3524" s="1"/>
  <c r="E3558"/>
  <c r="E3559" s="1"/>
  <c r="E3645"/>
  <c r="E3646" s="1"/>
  <c r="E3759"/>
  <c r="E3760" s="1"/>
  <c r="E3783"/>
  <c r="E3784" s="1"/>
  <c r="E163"/>
  <c r="E196"/>
  <c r="E197" s="1"/>
  <c r="E281"/>
  <c r="E485"/>
  <c r="E620"/>
  <c r="E714"/>
  <c r="E715" s="1"/>
  <c r="E978"/>
  <c r="E979" s="1"/>
  <c r="E1026"/>
  <c r="E1027" s="1"/>
  <c r="E1085"/>
  <c r="E1086" s="1"/>
  <c r="E1122"/>
  <c r="E1123" s="1"/>
  <c r="E1142"/>
  <c r="E1143" s="1"/>
  <c r="E1162"/>
  <c r="E1163" s="1"/>
  <c r="E1224"/>
  <c r="E1225" s="1"/>
  <c r="E1244"/>
  <c r="E1245" s="1"/>
  <c r="E1598"/>
  <c r="E1599" s="1"/>
  <c r="E1614"/>
  <c r="E1615" s="1"/>
  <c r="E1638"/>
  <c r="E1639" s="1"/>
  <c r="E1662"/>
  <c r="E1663" s="1"/>
  <c r="E1678"/>
  <c r="E1679" s="1"/>
  <c r="E1702"/>
  <c r="E1703" s="1"/>
  <c r="E1726"/>
  <c r="E1727" s="1"/>
  <c r="E1742"/>
  <c r="E1743" s="1"/>
  <c r="E1766"/>
  <c r="E1767" s="1"/>
  <c r="E1790"/>
  <c r="E1791" s="1"/>
  <c r="E1822"/>
  <c r="E1823" s="1"/>
  <c r="E1840"/>
  <c r="E1841" s="1"/>
  <c r="E1879"/>
  <c r="E1880" s="1"/>
  <c r="E1944"/>
  <c r="E1945" s="1"/>
  <c r="E1954"/>
  <c r="E1955" s="1"/>
  <c r="E1962"/>
  <c r="E1963" s="1"/>
  <c r="E2063"/>
  <c r="E2064" s="1"/>
  <c r="E2330"/>
  <c r="E2331" s="1"/>
  <c r="E2681"/>
  <c r="E2682" s="1"/>
  <c r="E2726"/>
  <c r="E2727" s="1"/>
  <c r="E2772"/>
  <c r="E2773" s="1"/>
  <c r="E3435"/>
  <c r="E3436" s="1"/>
  <c r="E3509"/>
  <c r="E3510" s="1"/>
  <c r="E3573"/>
  <c r="E3574" s="1"/>
  <c r="E3598"/>
  <c r="E3599" s="1"/>
  <c r="E3630"/>
  <c r="E3631" s="1"/>
  <c r="E3826"/>
  <c r="E3830" s="1"/>
  <c r="E4179"/>
  <c r="E4180" s="1"/>
  <c r="E4225"/>
  <c r="E4226" s="1"/>
  <c r="E402"/>
  <c r="E843"/>
  <c r="E844" s="1"/>
  <c r="E920"/>
  <c r="E1035"/>
  <c r="E1036" s="1"/>
  <c r="E1204"/>
  <c r="E1205" s="1"/>
  <c r="E3191"/>
  <c r="E3192" s="1"/>
  <c r="E3207"/>
  <c r="E3208" s="1"/>
  <c r="E3533"/>
  <c r="E3534" s="1"/>
  <c r="E135"/>
  <c r="E140"/>
  <c r="E216"/>
  <c r="E217" s="1"/>
  <c r="E274"/>
  <c r="E381"/>
  <c r="E382" s="1"/>
  <c r="E493"/>
  <c r="E509"/>
  <c r="E782"/>
  <c r="E783" s="1"/>
  <c r="E1043"/>
  <c r="E1044" s="1"/>
  <c r="E1111"/>
  <c r="E1112" s="1"/>
  <c r="E1131"/>
  <c r="E1132" s="1"/>
  <c r="E1195"/>
  <c r="E1196" s="1"/>
  <c r="E2030"/>
  <c r="E2031" s="1"/>
  <c r="E2107"/>
  <c r="E2108" s="1"/>
  <c r="E2268"/>
  <c r="E2272" s="1"/>
  <c r="E2756"/>
  <c r="E2757" s="1"/>
  <c r="E2803"/>
  <c r="E2804" s="1"/>
  <c r="E3615"/>
  <c r="E3616" s="1"/>
  <c r="E3657"/>
  <c r="E3658" s="1"/>
  <c r="E3678"/>
  <c r="E3679" s="1"/>
  <c r="E307"/>
  <c r="E308" s="1"/>
  <c r="E418"/>
  <c r="E544"/>
  <c r="E625"/>
  <c r="E646"/>
  <c r="E916"/>
  <c r="E991"/>
  <c r="E992" s="1"/>
  <c r="E1103"/>
  <c r="E1104" s="1"/>
  <c r="E1383"/>
  <c r="E1384" s="1"/>
  <c r="E1477"/>
  <c r="E1478" s="1"/>
  <c r="E1525"/>
  <c r="E1526" s="1"/>
  <c r="E2199"/>
  <c r="E2200" s="1"/>
  <c r="E2666"/>
  <c r="E2667" s="1"/>
  <c r="E262"/>
  <c r="E263" s="1"/>
  <c r="E432"/>
  <c r="E433" s="1"/>
  <c r="E477"/>
  <c r="E611"/>
  <c r="E612" s="1"/>
  <c r="E681"/>
  <c r="E682" s="1"/>
  <c r="E947"/>
  <c r="E1184"/>
  <c r="E1185" s="1"/>
  <c r="E1255"/>
  <c r="E1256" s="1"/>
  <c r="E1861"/>
  <c r="E1862" s="1"/>
  <c r="E2141"/>
  <c r="E2142" s="1"/>
  <c r="E2236"/>
  <c r="E2237" s="1"/>
  <c r="E2623"/>
  <c r="E2624" s="1"/>
  <c r="E2919"/>
  <c r="E2920" s="1"/>
  <c r="E3495"/>
  <c r="E3496" s="1"/>
  <c r="H94" i="5"/>
  <c r="E94"/>
  <c r="E129"/>
  <c r="E90"/>
  <c r="E89"/>
  <c r="H129"/>
  <c r="H89"/>
  <c r="H90"/>
  <c r="E762" i="6" l="1"/>
  <c r="E478"/>
  <c r="E518"/>
  <c r="E126"/>
  <c r="E240"/>
  <c r="E948"/>
  <c r="E51"/>
  <c r="E168"/>
  <c r="E68"/>
  <c r="E282"/>
  <c r="E494"/>
  <c r="E774"/>
  <c r="E907"/>
  <c r="E403"/>
  <c r="E36"/>
  <c r="E85"/>
  <c r="E545"/>
  <c r="E626"/>
  <c r="E921"/>
  <c r="E2216"/>
  <c r="E141"/>
  <c r="I94" i="5"/>
  <c r="I129"/>
  <c r="I89"/>
  <c r="I90"/>
  <c r="H88"/>
  <c r="H5" i="4" l="1"/>
  <c r="G5" i="3"/>
  <c r="C5" i="6"/>
  <c r="A5" i="3"/>
  <c r="A6"/>
  <c r="A4"/>
  <c r="G31"/>
  <c r="G25"/>
  <c r="H79" i="5"/>
  <c r="H64"/>
  <c r="I64" s="1"/>
  <c r="H65"/>
  <c r="I65" s="1"/>
  <c r="H66"/>
  <c r="I66" s="1"/>
  <c r="H67"/>
  <c r="I67" s="1"/>
  <c r="H68"/>
  <c r="H69"/>
  <c r="I69" s="1"/>
  <c r="H70"/>
  <c r="I70" s="1"/>
  <c r="H71"/>
  <c r="I71" s="1"/>
  <c r="H75"/>
  <c r="I75" s="1"/>
  <c r="H76"/>
  <c r="I76" s="1"/>
  <c r="H77"/>
  <c r="I77" s="1"/>
  <c r="H78"/>
  <c r="H80"/>
  <c r="H81"/>
  <c r="I81" s="1"/>
  <c r="H82"/>
  <c r="H99"/>
  <c r="H100"/>
  <c r="H101"/>
  <c r="H102"/>
  <c r="E78"/>
  <c r="E79" s="1"/>
  <c r="E80" s="1"/>
  <c r="E82" s="1"/>
  <c r="H87"/>
  <c r="CU14" i="4"/>
  <c r="CU17"/>
  <c r="CU23"/>
  <c r="CU29"/>
  <c r="CT14"/>
  <c r="CT32"/>
  <c r="CS20"/>
  <c r="CS23"/>
  <c r="CS26"/>
  <c r="CS29"/>
  <c r="CS32"/>
  <c r="BN29"/>
  <c r="AJ29"/>
  <c r="BN23"/>
  <c r="AJ23"/>
  <c r="AJ20"/>
  <c r="F20"/>
  <c r="AK4"/>
  <c r="F5"/>
  <c r="A5"/>
  <c r="A6"/>
  <c r="A4"/>
  <c r="BN38"/>
  <c r="AJ38"/>
  <c r="F38"/>
  <c r="B33"/>
  <c r="B30"/>
  <c r="D4" i="6"/>
  <c r="A5"/>
  <c r="A6"/>
  <c r="A4"/>
  <c r="B162" i="5"/>
  <c r="H158"/>
  <c r="I158" s="1"/>
  <c r="H159"/>
  <c r="I159" s="1"/>
  <c r="H160"/>
  <c r="I160" s="1"/>
  <c r="B152"/>
  <c r="A30" i="4" s="1"/>
  <c r="B156" i="5"/>
  <c r="A33" i="4" s="1"/>
  <c r="B161" i="5"/>
  <c r="H157"/>
  <c r="I157" s="1"/>
  <c r="B155"/>
  <c r="H154"/>
  <c r="I154" s="1"/>
  <c r="H153"/>
  <c r="I153" s="1"/>
  <c r="H123"/>
  <c r="I123" s="1"/>
  <c r="H124"/>
  <c r="I124" s="1"/>
  <c r="H125"/>
  <c r="I125" s="1"/>
  <c r="H126"/>
  <c r="I126" s="1"/>
  <c r="H127"/>
  <c r="I127" s="1"/>
  <c r="H128"/>
  <c r="I128" s="1"/>
  <c r="H130"/>
  <c r="I130" s="1"/>
  <c r="H131"/>
  <c r="I131" s="1"/>
  <c r="H132"/>
  <c r="I132" s="1"/>
  <c r="H133"/>
  <c r="I133" s="1"/>
  <c r="H134"/>
  <c r="I134" s="1"/>
  <c r="H135"/>
  <c r="I135" s="1"/>
  <c r="H136"/>
  <c r="I136" s="1"/>
  <c r="H137"/>
  <c r="I137" s="1"/>
  <c r="H138"/>
  <c r="I138" s="1"/>
  <c r="H139"/>
  <c r="I139" s="1"/>
  <c r="H140"/>
  <c r="I140" s="1"/>
  <c r="H141"/>
  <c r="I141" s="1"/>
  <c r="H142"/>
  <c r="I142" s="1"/>
  <c r="H143"/>
  <c r="I143" s="1"/>
  <c r="H144"/>
  <c r="I144" s="1"/>
  <c r="H145"/>
  <c r="I145" s="1"/>
  <c r="H146"/>
  <c r="I146" s="1"/>
  <c r="H147"/>
  <c r="I147" s="1"/>
  <c r="H148"/>
  <c r="I148" s="1"/>
  <c r="H149"/>
  <c r="I149" s="1"/>
  <c r="H150"/>
  <c r="I150" s="1"/>
  <c r="B104"/>
  <c r="H98"/>
  <c r="B103"/>
  <c r="B97"/>
  <c r="B96"/>
  <c r="H86"/>
  <c r="H91"/>
  <c r="I91" s="1"/>
  <c r="H92"/>
  <c r="I92" s="1"/>
  <c r="H93"/>
  <c r="I93" s="1"/>
  <c r="H95"/>
  <c r="I95" s="1"/>
  <c r="H85"/>
  <c r="B84"/>
  <c r="B83"/>
  <c r="B73"/>
  <c r="B72"/>
  <c r="B62"/>
  <c r="B59"/>
  <c r="B51"/>
  <c r="B50"/>
  <c r="B42"/>
  <c r="B41"/>
  <c r="B33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11"/>
  <c r="I11" s="1"/>
  <c r="H12"/>
  <c r="I12" s="1"/>
  <c r="H13"/>
  <c r="I13" s="1"/>
  <c r="H14"/>
  <c r="I14" s="1"/>
  <c r="H15"/>
  <c r="I15" s="1"/>
  <c r="H16"/>
  <c r="I16" s="1"/>
  <c r="H17"/>
  <c r="I17" s="1"/>
  <c r="B151"/>
  <c r="B27" i="4"/>
  <c r="A27"/>
  <c r="B165" i="5"/>
  <c r="H40"/>
  <c r="I40" s="1"/>
  <c r="H43"/>
  <c r="I43" s="1"/>
  <c r="B60"/>
  <c r="H121"/>
  <c r="I121" s="1"/>
  <c r="H122"/>
  <c r="I122" s="1"/>
  <c r="H114"/>
  <c r="I114" s="1"/>
  <c r="H115"/>
  <c r="I115" s="1"/>
  <c r="H117"/>
  <c r="I117" s="1"/>
  <c r="H164"/>
  <c r="I164" s="1"/>
  <c r="H163"/>
  <c r="H118"/>
  <c r="I118" s="1"/>
  <c r="H116"/>
  <c r="I116" s="1"/>
  <c r="H109"/>
  <c r="I109" s="1"/>
  <c r="H110"/>
  <c r="I110" s="1"/>
  <c r="H106"/>
  <c r="I106" s="1"/>
  <c r="H108"/>
  <c r="I108" s="1"/>
  <c r="H111"/>
  <c r="I111" s="1"/>
  <c r="H107"/>
  <c r="I107" s="1"/>
  <c r="H74"/>
  <c r="I74" s="1"/>
  <c r="H63"/>
  <c r="I63" s="1"/>
  <c r="H39"/>
  <c r="I39" s="1"/>
  <c r="H58"/>
  <c r="H34"/>
  <c r="I34" s="1"/>
  <c r="H35"/>
  <c r="I35" s="1"/>
  <c r="H48"/>
  <c r="I48" s="1"/>
  <c r="H49"/>
  <c r="I49" s="1"/>
  <c r="H52"/>
  <c r="H53"/>
  <c r="H54"/>
  <c r="H45"/>
  <c r="I45" s="1"/>
  <c r="H47"/>
  <c r="I47" s="1"/>
  <c r="H57"/>
  <c r="H56"/>
  <c r="H38"/>
  <c r="I38" s="1"/>
  <c r="H44"/>
  <c r="I44" s="1"/>
  <c r="H36"/>
  <c r="I36" s="1"/>
  <c r="H20"/>
  <c r="I20" s="1"/>
  <c r="H10"/>
  <c r="I10" s="1"/>
  <c r="AJ14" i="4"/>
  <c r="BN14"/>
  <c r="F14"/>
  <c r="AJ11"/>
  <c r="BN11"/>
  <c r="F11"/>
  <c r="B119" i="5"/>
  <c r="B112"/>
  <c r="B31"/>
  <c r="B18"/>
  <c r="B36" i="4"/>
  <c r="A36"/>
  <c r="B24"/>
  <c r="A24"/>
  <c r="B21"/>
  <c r="A21"/>
  <c r="B18"/>
  <c r="A18"/>
  <c r="B15"/>
  <c r="A15"/>
  <c r="B12"/>
  <c r="A12"/>
  <c r="B9"/>
  <c r="A9"/>
  <c r="E87" i="5" l="1"/>
  <c r="E88" s="1"/>
  <c r="E53"/>
  <c r="E85"/>
  <c r="E86" s="1"/>
  <c r="I86" s="1"/>
  <c r="E52"/>
  <c r="E163" s="1"/>
  <c r="I163" s="1"/>
  <c r="I82"/>
  <c r="G40" i="3"/>
  <c r="C6" i="6"/>
  <c r="E6" i="5"/>
  <c r="V6" i="4"/>
  <c r="M6"/>
  <c r="N6"/>
  <c r="I88" i="5"/>
  <c r="I80"/>
  <c r="E101"/>
  <c r="I101" s="1"/>
  <c r="I68"/>
  <c r="I87"/>
  <c r="E102"/>
  <c r="I102" s="1"/>
  <c r="I18"/>
  <c r="E99"/>
  <c r="I99" s="1"/>
  <c r="I79"/>
  <c r="E100"/>
  <c r="I100" s="1"/>
  <c r="I78"/>
  <c r="I85" l="1"/>
  <c r="I52"/>
  <c r="E57"/>
  <c r="E56"/>
  <c r="I56" s="1"/>
  <c r="I31"/>
  <c r="I53"/>
  <c r="E55"/>
  <c r="I55" s="1"/>
  <c r="E54"/>
  <c r="I54" s="1"/>
  <c r="J23"/>
  <c r="J21"/>
  <c r="J27"/>
  <c r="J30"/>
  <c r="C12" i="4"/>
  <c r="D12" s="1"/>
  <c r="J24" i="5"/>
  <c r="J26"/>
  <c r="J28"/>
  <c r="J20"/>
  <c r="J29"/>
  <c r="J22"/>
  <c r="E58" l="1"/>
  <c r="I57"/>
  <c r="J25"/>
  <c r="I41"/>
  <c r="BN13" i="4"/>
  <c r="CU11" s="1"/>
  <c r="CT13"/>
  <c r="CU13"/>
  <c r="AJ13"/>
  <c r="CT11" s="1"/>
  <c r="CS13"/>
  <c r="F13"/>
  <c r="CS11" s="1"/>
  <c r="J36" i="5" l="1"/>
  <c r="J38"/>
  <c r="J40"/>
  <c r="J37"/>
  <c r="J39"/>
  <c r="J35"/>
  <c r="J34"/>
  <c r="I50"/>
  <c r="E98"/>
  <c r="I98" s="1"/>
  <c r="I58"/>
  <c r="J31"/>
  <c r="J41" l="1"/>
  <c r="J47"/>
  <c r="J45"/>
  <c r="J44"/>
  <c r="J46"/>
  <c r="J49"/>
  <c r="J48"/>
  <c r="J43"/>
  <c r="J58"/>
  <c r="I59"/>
  <c r="J50" l="1"/>
  <c r="J53"/>
  <c r="J54"/>
  <c r="J55"/>
  <c r="J52"/>
  <c r="J56"/>
  <c r="J57"/>
  <c r="I103"/>
  <c r="I60"/>
  <c r="I72" s="1"/>
  <c r="J59" l="1"/>
  <c r="J68"/>
  <c r="J71"/>
  <c r="J70"/>
  <c r="J66"/>
  <c r="J69"/>
  <c r="J63"/>
  <c r="J65"/>
  <c r="J67"/>
  <c r="J64"/>
  <c r="J99"/>
  <c r="J101"/>
  <c r="J100"/>
  <c r="J102"/>
  <c r="J98"/>
  <c r="J12"/>
  <c r="J13"/>
  <c r="J10"/>
  <c r="J18" s="1"/>
  <c r="J14"/>
  <c r="C9" i="4"/>
  <c r="D9" s="1"/>
  <c r="J15" i="5"/>
  <c r="J11"/>
  <c r="J16"/>
  <c r="J17"/>
  <c r="C15" i="4"/>
  <c r="D15" s="1"/>
  <c r="I112" i="5"/>
  <c r="I83"/>
  <c r="I96"/>
  <c r="I151"/>
  <c r="J72" l="1"/>
  <c r="I104"/>
  <c r="C18" i="4" s="1"/>
  <c r="D18" s="1"/>
  <c r="J129" i="5"/>
  <c r="J138"/>
  <c r="J149"/>
  <c r="J121"/>
  <c r="J130"/>
  <c r="J126"/>
  <c r="J141"/>
  <c r="J127"/>
  <c r="C27" i="4"/>
  <c r="D27" s="1"/>
  <c r="J135" i="5"/>
  <c r="J134"/>
  <c r="J123"/>
  <c r="J131"/>
  <c r="J137"/>
  <c r="J122"/>
  <c r="J132"/>
  <c r="J147"/>
  <c r="J148"/>
  <c r="J144"/>
  <c r="J145"/>
  <c r="J146"/>
  <c r="J139"/>
  <c r="J128"/>
  <c r="J125"/>
  <c r="J140"/>
  <c r="J150"/>
  <c r="J124"/>
  <c r="J133"/>
  <c r="J136"/>
  <c r="J143"/>
  <c r="J142"/>
  <c r="J78"/>
  <c r="J77"/>
  <c r="J81"/>
  <c r="J74"/>
  <c r="J76"/>
  <c r="J80"/>
  <c r="J82"/>
  <c r="J75"/>
  <c r="J88"/>
  <c r="J91"/>
  <c r="J95"/>
  <c r="J87"/>
  <c r="J86"/>
  <c r="J93"/>
  <c r="J89"/>
  <c r="J94"/>
  <c r="J92"/>
  <c r="J90"/>
  <c r="J85"/>
  <c r="I161"/>
  <c r="J109"/>
  <c r="J110"/>
  <c r="J106"/>
  <c r="J107"/>
  <c r="J111"/>
  <c r="J108"/>
  <c r="C21" i="4"/>
  <c r="D21" s="1"/>
  <c r="J79" i="5"/>
  <c r="I119"/>
  <c r="BN10" i="4"/>
  <c r="AJ10"/>
  <c r="F10"/>
  <c r="CU10"/>
  <c r="CS10"/>
  <c r="CT10"/>
  <c r="CT16"/>
  <c r="CS16"/>
  <c r="CU16"/>
  <c r="F16"/>
  <c r="CS14" s="1"/>
  <c r="J96" i="5" l="1"/>
  <c r="CT19" i="4"/>
  <c r="CS19"/>
  <c r="CU19"/>
  <c r="F19"/>
  <c r="CS17" s="1"/>
  <c r="AJ19"/>
  <c r="CT17" s="1"/>
  <c r="J83" i="5"/>
  <c r="C24" i="4"/>
  <c r="D24" s="1"/>
  <c r="J115" i="5"/>
  <c r="J117"/>
  <c r="J118"/>
  <c r="J114"/>
  <c r="C33" i="4"/>
  <c r="D33" s="1"/>
  <c r="J159" i="5"/>
  <c r="J157"/>
  <c r="J158"/>
  <c r="J160"/>
  <c r="BN28" i="4"/>
  <c r="CU26" s="1"/>
  <c r="AJ28"/>
  <c r="CT26" s="1"/>
  <c r="CS28"/>
  <c r="CU28"/>
  <c r="CT28"/>
  <c r="BN22"/>
  <c r="CU20" s="1"/>
  <c r="CU22"/>
  <c r="AJ22"/>
  <c r="CT20" s="1"/>
  <c r="CS22"/>
  <c r="CT22"/>
  <c r="J116" i="5"/>
  <c r="I155"/>
  <c r="J103"/>
  <c r="J112" s="1"/>
  <c r="J151"/>
  <c r="J119" l="1"/>
  <c r="J154"/>
  <c r="J155" s="1"/>
  <c r="J153"/>
  <c r="CT25" i="4"/>
  <c r="CU25"/>
  <c r="CS25"/>
  <c r="AJ25"/>
  <c r="CT23" s="1"/>
  <c r="CS34"/>
  <c r="BN34"/>
  <c r="CU32" s="1"/>
  <c r="CT34"/>
  <c r="CU34"/>
  <c r="C30"/>
  <c r="D30" s="1"/>
  <c r="I165" i="5"/>
  <c r="I167" s="1"/>
  <c r="J161"/>
  <c r="K37" l="1"/>
  <c r="K126"/>
  <c r="K93"/>
  <c r="K131"/>
  <c r="K21"/>
  <c r="K106"/>
  <c r="K154"/>
  <c r="K160"/>
  <c r="K67"/>
  <c r="K46"/>
  <c r="K47"/>
  <c r="K54"/>
  <c r="K138"/>
  <c r="K157"/>
  <c r="K85"/>
  <c r="K25"/>
  <c r="K148"/>
  <c r="K24"/>
  <c r="K100"/>
  <c r="K109"/>
  <c r="K139"/>
  <c r="K144"/>
  <c r="K101"/>
  <c r="K121"/>
  <c r="K128"/>
  <c r="K55"/>
  <c r="K88"/>
  <c r="K70"/>
  <c r="K77"/>
  <c r="K136"/>
  <c r="K90"/>
  <c r="K12"/>
  <c r="K134"/>
  <c r="K127"/>
  <c r="K114"/>
  <c r="K140"/>
  <c r="K79"/>
  <c r="K124"/>
  <c r="K64"/>
  <c r="K44"/>
  <c r="K49"/>
  <c r="K39"/>
  <c r="K53"/>
  <c r="K14"/>
  <c r="K28"/>
  <c r="K71"/>
  <c r="K74"/>
  <c r="K122"/>
  <c r="K58"/>
  <c r="K117"/>
  <c r="K15"/>
  <c r="K102"/>
  <c r="K78"/>
  <c r="I168"/>
  <c r="I169" s="1"/>
  <c r="K150"/>
  <c r="K94"/>
  <c r="K147"/>
  <c r="K115"/>
  <c r="K143"/>
  <c r="K75"/>
  <c r="K16"/>
  <c r="K159"/>
  <c r="K145"/>
  <c r="K118"/>
  <c r="K81"/>
  <c r="K146"/>
  <c r="K99"/>
  <c r="K27"/>
  <c r="K135"/>
  <c r="K163"/>
  <c r="K35"/>
  <c r="K36"/>
  <c r="K56"/>
  <c r="K129"/>
  <c r="K92"/>
  <c r="K132"/>
  <c r="K80"/>
  <c r="K137"/>
  <c r="K69"/>
  <c r="K98"/>
  <c r="K63"/>
  <c r="K29"/>
  <c r="K110"/>
  <c r="K108"/>
  <c r="K153"/>
  <c r="K142"/>
  <c r="K82"/>
  <c r="K158"/>
  <c r="K130"/>
  <c r="K20"/>
  <c r="K91"/>
  <c r="K107"/>
  <c r="K38"/>
  <c r="K57"/>
  <c r="K65"/>
  <c r="K133"/>
  <c r="K10"/>
  <c r="K164"/>
  <c r="K116"/>
  <c r="K149"/>
  <c r="K89"/>
  <c r="K87"/>
  <c r="K52"/>
  <c r="K30"/>
  <c r="K123"/>
  <c r="K95"/>
  <c r="K111"/>
  <c r="K40"/>
  <c r="K48"/>
  <c r="K45"/>
  <c r="K34"/>
  <c r="K125"/>
  <c r="K23"/>
  <c r="K86"/>
  <c r="K17"/>
  <c r="K76"/>
  <c r="K13"/>
  <c r="K141"/>
  <c r="K11"/>
  <c r="K22"/>
  <c r="K66"/>
  <c r="K68"/>
  <c r="K43"/>
  <c r="K26"/>
  <c r="C36" i="4"/>
  <c r="D36" s="1"/>
  <c r="D41" s="1"/>
  <c r="J163" i="5"/>
  <c r="J165" s="1"/>
  <c r="J164"/>
  <c r="CS31" i="4"/>
  <c r="CU31"/>
  <c r="CT31"/>
  <c r="AJ31"/>
  <c r="CT29" s="1"/>
  <c r="K165" i="5"/>
  <c r="E36" i="4" s="1"/>
  <c r="K155" i="5" l="1"/>
  <c r="E30" i="4" s="1"/>
  <c r="CU30" s="1"/>
  <c r="K161" i="5"/>
  <c r="E33" i="4" s="1"/>
  <c r="CU33" s="1"/>
  <c r="K103" i="5"/>
  <c r="F37" i="4"/>
  <c r="CS35" s="1"/>
  <c r="CT37"/>
  <c r="CU37"/>
  <c r="CS37"/>
  <c r="AJ37"/>
  <c r="CT35" s="1"/>
  <c r="BN37"/>
  <c r="CU35" s="1"/>
  <c r="K18" i="5"/>
  <c r="K72"/>
  <c r="K31"/>
  <c r="E12" i="4" s="1"/>
  <c r="K112" i="5"/>
  <c r="E21" i="4" s="1"/>
  <c r="CU21" s="1"/>
  <c r="K50" i="5"/>
  <c r="K41"/>
  <c r="K59"/>
  <c r="K96"/>
  <c r="CU36" i="4"/>
  <c r="CT36"/>
  <c r="CS36"/>
  <c r="CT30" l="1"/>
  <c r="CT21"/>
  <c r="CT33"/>
  <c r="CS33"/>
  <c r="CS21"/>
  <c r="CS30"/>
  <c r="CT12"/>
  <c r="CU12"/>
  <c r="CS12"/>
  <c r="E9"/>
  <c r="K83" i="5"/>
  <c r="K119" s="1"/>
  <c r="E24" i="4" s="1"/>
  <c r="K60" i="5"/>
  <c r="CS24" i="4" l="1"/>
  <c r="CU24"/>
  <c r="CT24"/>
  <c r="K151" i="5"/>
  <c r="E27" i="4" s="1"/>
  <c r="E15"/>
  <c r="CS9"/>
  <c r="CU9"/>
  <c r="CT9"/>
  <c r="K104" i="5"/>
  <c r="E18" i="4" s="1"/>
  <c r="CT18" l="1"/>
  <c r="CS18"/>
  <c r="CU18"/>
  <c r="CS15"/>
  <c r="CT15"/>
  <c r="CU15"/>
  <c r="K167" i="5"/>
  <c r="E41" i="4"/>
  <c r="CT27"/>
  <c r="AJ41" s="1"/>
  <c r="AJ40" s="1"/>
  <c r="CU27"/>
  <c r="CS27"/>
  <c r="BN41" l="1"/>
  <c r="BN40" s="1"/>
  <c r="F41"/>
  <c r="F40" s="1"/>
</calcChain>
</file>

<file path=xl/sharedStrings.xml><?xml version="1.0" encoding="utf-8"?>
<sst xmlns="http://schemas.openxmlformats.org/spreadsheetml/2006/main" count="11523" uniqueCount="1776">
  <si>
    <t xml:space="preserve">       </t>
  </si>
  <si>
    <t xml:space="preserve">                </t>
  </si>
  <si>
    <t xml:space="preserve"> </t>
  </si>
  <si>
    <t>3.1</t>
  </si>
  <si>
    <t>3.2</t>
  </si>
  <si>
    <t>ITEM</t>
  </si>
  <si>
    <t>COD</t>
  </si>
  <si>
    <t>DESCRIÇÃO</t>
  </si>
  <si>
    <t>UN</t>
  </si>
  <si>
    <t>QTD</t>
  </si>
  <si>
    <t>P. TOTAL</t>
  </si>
  <si>
    <t>P. UNIT. MAT+MO</t>
  </si>
  <si>
    <t>% NA ETAPA</t>
  </si>
  <si>
    <t>% NO TOTAL</t>
  </si>
  <si>
    <t>TOTAL COM BDI:</t>
  </si>
  <si>
    <t>Responsável técnica pela elaboração do orçamento: Denia Caetano Melo</t>
  </si>
  <si>
    <t>UNIVERSIDADE FEDERAL DE UBERLÂNDIA</t>
  </si>
  <si>
    <t>DIRETORIA DE INFRAESTRUTURA</t>
  </si>
  <si>
    <t>PLANILHA DE ORÇAMENTO</t>
  </si>
  <si>
    <t xml:space="preserve">TOTAL 1              </t>
  </si>
  <si>
    <t xml:space="preserve">TOTAL 2              </t>
  </si>
  <si>
    <t>BDI</t>
  </si>
  <si>
    <t>TOTAL:</t>
  </si>
  <si>
    <t>DESCRIÇÃO DA ETAPA</t>
  </si>
  <si>
    <t>MÊS 1</t>
  </si>
  <si>
    <t>MÊS 2</t>
  </si>
  <si>
    <t>Engenheira Civil - CREA-MG: 154.566/D</t>
  </si>
  <si>
    <t>_____________________________________________________________________</t>
  </si>
  <si>
    <t>1.</t>
  </si>
  <si>
    <t>2.</t>
  </si>
  <si>
    <t>3.</t>
  </si>
  <si>
    <t>Taxa de Risco, Seguros e Garantia (RG%) ...........................................................................</t>
  </si>
  <si>
    <t>4.</t>
  </si>
  <si>
    <t>5.</t>
  </si>
  <si>
    <t>Percentuais Variáveis</t>
  </si>
  <si>
    <t>³</t>
  </si>
  <si>
    <t>6.</t>
  </si>
  <si>
    <t>______________________________________________________________________________</t>
  </si>
  <si>
    <t>TOTAL 7</t>
  </si>
  <si>
    <t xml:space="preserve">ENGENHEIRO CIVIL DE OBRA JUNIOR COM ENCARGOS COMPLEMENTARES </t>
  </si>
  <si>
    <t xml:space="preserve">H      </t>
  </si>
  <si>
    <t xml:space="preserve">ENCARREGADO GERAL COM ENCARGOS COMPLEMENTARES </t>
  </si>
  <si>
    <t xml:space="preserve">UN     </t>
  </si>
  <si>
    <t xml:space="preserve">MES    </t>
  </si>
  <si>
    <t xml:space="preserve">74209/001           </t>
  </si>
  <si>
    <t xml:space="preserve">PLACA DE OBRA EM CHAPA DE ACO GALVANIZADO </t>
  </si>
  <si>
    <t xml:space="preserve">M      </t>
  </si>
  <si>
    <t>P. UNIT. MAT</t>
  </si>
  <si>
    <t>P. UNIT. MO</t>
  </si>
  <si>
    <t xml:space="preserve">TOTAL 3             </t>
  </si>
  <si>
    <t>TOTAL 5</t>
  </si>
  <si>
    <t xml:space="preserve">ART - ANOTAÇÃO DE RESPONSABILIDADE TÉCNICA </t>
  </si>
  <si>
    <t xml:space="preserve">ENGENHEIRO ELETRICISTA COM ENCARGOS COMPLEMENTARES </t>
  </si>
  <si>
    <t xml:space="preserve">ALMOXARIFE COM ENCARGOS COMPLEMENTARES </t>
  </si>
  <si>
    <t xml:space="preserve">74220/001           </t>
  </si>
  <si>
    <t xml:space="preserve">TAPUME DE CHAPA DE MADEIRA COMPENSADA, E= 6MM, COM PINTURA A CAL E REAPROVEITAMENTO DE 2X </t>
  </si>
  <si>
    <t xml:space="preserve">73847/003           </t>
  </si>
  <si>
    <t xml:space="preserve">ALUGUEL CONTAINER/SANIT C/2 VASOS/1 LAVAT/1 MIC/4 CHUV LARG=2,20M COMPR=6,20M ALT=2,50M CHAPA ACO C/NERV TRAPEZ FORRO C/ISOLAM TERMO/ACUSTICO CHASSIS REFORC PISO COMPENS NAVAL INCLINST ELETR/HIDR EXCL TRANSP/CARGA/DESCARG </t>
  </si>
  <si>
    <t xml:space="preserve">ACE-BEB-040         </t>
  </si>
  <si>
    <t xml:space="preserve">BEBEDOURO DE JATO INCLINADO BH-F SEM REFRIGERAÇÃO </t>
  </si>
  <si>
    <t xml:space="preserve">CABO DE COBRE FLEXÍVEL ISOLADO, 2,5 MM², ANTI-CHAMA 450/750 V, PARA CIRCUITOS TERMINAIS - FORNECIMENTO E INSTALAÇÃO. AF_12/2015 </t>
  </si>
  <si>
    <t>ADMINISTRAÇÃO LOCAL E LEGALIZAÇÃO DA OBRA</t>
  </si>
  <si>
    <t>SERVIÇOS PRELIMINARES E CANTEIRO DE OBRA</t>
  </si>
  <si>
    <t>SERVIÇOS COMPLEMENTARES</t>
  </si>
  <si>
    <t>MÊS 3</t>
  </si>
  <si>
    <t>TOTAL 8</t>
  </si>
  <si>
    <t>TOTAL 6</t>
  </si>
  <si>
    <t>TOTAL GERAL SEM BDI (EXCETO EQUIPAMENTOS):</t>
  </si>
  <si>
    <t>7.10</t>
  </si>
  <si>
    <t>7.11</t>
  </si>
  <si>
    <t>7.12</t>
  </si>
  <si>
    <t>7.13</t>
  </si>
  <si>
    <t>7.14</t>
  </si>
  <si>
    <t xml:space="preserve">M     </t>
  </si>
  <si>
    <t>LS: 90,80%</t>
  </si>
  <si>
    <t>COMPOSIÇÕES ANALÍTICAS</t>
  </si>
  <si>
    <t>LOCAL: CAMPUS MONTE CARMELO</t>
  </si>
  <si>
    <t xml:space="preserve">CU9000              </t>
  </si>
  <si>
    <t xml:space="preserve">VIS-CAD-030         </t>
  </si>
  <si>
    <t xml:space="preserve">TÉCNICO DE NÍVEL MÉDIO - TÉCNICO DE SEGURANÇA DO TRABALHO </t>
  </si>
  <si>
    <t xml:space="preserve">VIGIA NOTURNO COM ENCARGOS COMPLEMENTARES </t>
  </si>
  <si>
    <t xml:space="preserve">AUXILIAR DE SERVIÇOS GERAIS COM ENCARGOS COMPLEMENTARES </t>
  </si>
  <si>
    <t xml:space="preserve">ENTRADA PROVISORIA DE ENERGIA ELETRICA AEREA TRIFASICA 40A EM POSTE MADEIRA </t>
  </si>
  <si>
    <t xml:space="preserve">73775/001           </t>
  </si>
  <si>
    <t xml:space="preserve">EXTINTOR INCENDIO TP PO QUIMICO 4KG FORNECIMENTO E COLOCACAO </t>
  </si>
  <si>
    <t xml:space="preserve">73775/002           </t>
  </si>
  <si>
    <t xml:space="preserve">EXTINTOR INCENDIO AGUA-PRESSURIZADA 10L INCL SUPORTE PAREDE CARGACOMPLETA FORNECIMENTO E COLOCACAO </t>
  </si>
  <si>
    <t xml:space="preserve">73847/001           </t>
  </si>
  <si>
    <t xml:space="preserve">ALUGUEL CONTAINER/ESCRIT INCL INST ELET LARG=2,20 COMP=6,20MALT=2,50M CHAPA ACO C/NERV TRAPEZ FORRO C/ISOL TERMO/ACUSTICOCHASSIS REFORC PISO COMPENS NAVAL EXC TRANSP/CARGA/DESCARGA </t>
  </si>
  <si>
    <t xml:space="preserve">02.006.0050-0       </t>
  </si>
  <si>
    <t xml:space="preserve">ALUGUEL DE BANHEIRO QUIMICO,PORTATIL,MEDINDO 2,31M ALTURA X1,56M LARGURA E 1,16M PROFUNDIDADE,INCLUSIVE INSTALACAO E RETIRADA DO EQUIPAMENTO,FORNECIMENTO DE QUIMICA DESODORIZANTE,BACTERICIDA E BACTERIOSTATICA,PAPEL HIGIENICO E VEICULO PROPRIO COM UNIDADE MOVEL DE SUCCAO PARA LIMPEZA </t>
  </si>
  <si>
    <t xml:space="preserve">UNXMES </t>
  </si>
  <si>
    <t xml:space="preserve">74197/001           </t>
  </si>
  <si>
    <t xml:space="preserve">FOSSA SEPTICA EM ALVENARIA DE TIJOLO CERAMICO MACICO DIMENSOES EXTERNAS 1,90X1,10X1,40M, 1.500 LITROS, REVESTIDA INTERNAMENTE COM BARRA LISA, COM TAMPA EM CONCRETO ARMADO COM ESPESSURA 8CM </t>
  </si>
  <si>
    <t xml:space="preserve">CHP    </t>
  </si>
  <si>
    <t>2.10</t>
  </si>
  <si>
    <t>2.11</t>
  </si>
  <si>
    <t xml:space="preserve">LIMPEZA E MOVIMENTAÇÃO DE TERRA </t>
  </si>
  <si>
    <t xml:space="preserve">PISTA PRINCIPAL </t>
  </si>
  <si>
    <t>3.1.1</t>
  </si>
  <si>
    <t xml:space="preserve">SERVICOS TOPOGRAFICOS PARA PAVIMENTACAO, INCLUSIVE NOTA DE SERVICOS, ACOMPANHAMENTO E GREIDE </t>
  </si>
  <si>
    <t xml:space="preserve">DESMATAMENTO E LIMPEZA MECANIZADA DE TERRENO COM ARVORES ATE Ø 15CM, UTILIZANDO TRATOR DE ESTEIRAS </t>
  </si>
  <si>
    <t xml:space="preserve">74151/001           </t>
  </si>
  <si>
    <t xml:space="preserve">ESCAVACAO E CARGA MATERIAL 1A CATEGORIA, UTILIZANDO TRATOR DE ESTEIRASDE 110 A 160HP COM LAMINA, PESO OPERACIONAL * 13T E PA CARREGADEIRACOM 170 HP. </t>
  </si>
  <si>
    <t xml:space="preserve">74153/001           </t>
  </si>
  <si>
    <t xml:space="preserve">ESPALHAMENTO MECANIZADO (COM MOTONIVELADORA 140 HP) MATERIAL 1A. CATEGORIA </t>
  </si>
  <si>
    <t>TOTAL 3.1</t>
  </si>
  <si>
    <t>ACOSTAMENTO</t>
  </si>
  <si>
    <t>TOTAL 3.2</t>
  </si>
  <si>
    <t>3.3</t>
  </si>
  <si>
    <t xml:space="preserve">ESTACIONAMENTOS, CALÇADAS, CANTEIROS E BICICLETÁRIO </t>
  </si>
  <si>
    <t>3.2.1</t>
  </si>
  <si>
    <t>3.2.2</t>
  </si>
  <si>
    <t>3.2.3</t>
  </si>
  <si>
    <t>3.2.4</t>
  </si>
  <si>
    <t>3.2.5</t>
  </si>
  <si>
    <t>3.2.6</t>
  </si>
  <si>
    <t>3.3.1</t>
  </si>
  <si>
    <t>3.3.2</t>
  </si>
  <si>
    <t>3.3.3</t>
  </si>
  <si>
    <t>3.3.4</t>
  </si>
  <si>
    <t>3.3.5</t>
  </si>
  <si>
    <t>3.3.6</t>
  </si>
  <si>
    <t>TOTAL 3.3</t>
  </si>
  <si>
    <t xml:space="preserve">SUBLEITO, SUB-BASE, BASE E PAVIMENTAÇÃO </t>
  </si>
  <si>
    <t>4.1</t>
  </si>
  <si>
    <t xml:space="preserve">REGULARIZACAO E COMPACTACAO DE SUBLEITO ATE 20 CM DE ESPESSURA </t>
  </si>
  <si>
    <t xml:space="preserve">COMPACTACAO MECANICA A 100% DO PROCTOR NORMAL - PAVIMENTACAO URBANA </t>
  </si>
  <si>
    <t xml:space="preserve">BASE PARA PAVIMENTACAO COM BRITA CORRIDA, INCLUSIVE COMPACTACAO </t>
  </si>
  <si>
    <t xml:space="preserve">BASE PARA PAVIMENTACAO COM BRITA GRADUADA, INCLUSIVE COMPACTACAO </t>
  </si>
  <si>
    <t xml:space="preserve">IMPRIMACAO DE BASE DE PAVIMENTACAO COM EMULSAO CM-30 </t>
  </si>
  <si>
    <t xml:space="preserve">T      </t>
  </si>
  <si>
    <t xml:space="preserve">TXKM   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</si>
  <si>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</si>
  <si>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</si>
  <si>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</si>
  <si>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</si>
  <si>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</si>
  <si>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</si>
  <si>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</si>
  <si>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</si>
  <si>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</t>
  </si>
  <si>
    <t xml:space="preserve">ACOSTAMENTO </t>
  </si>
  <si>
    <t>4.2.1</t>
  </si>
  <si>
    <t>4.2.2</t>
  </si>
  <si>
    <t>4.2.3</t>
  </si>
  <si>
    <t>4.2.4</t>
  </si>
  <si>
    <t>4.2.5</t>
  </si>
  <si>
    <t xml:space="preserve">TOTAL 4.2       </t>
  </si>
  <si>
    <t>4.3</t>
  </si>
  <si>
    <t xml:space="preserve">EXECUÇÃO DE PAVIMENTO EM PISO INTERTRAVADO, COM BLOCO PISOGRAMA DE 35X 25 CM, ESPESSURA 8 CM. AF_12/2015 </t>
  </si>
  <si>
    <t xml:space="preserve">PISO DE LADRILHO HIDRÁULICO COLORIDO MODELO TÁTIL ( ALERTA OU DIRECIONAL) SEM LASTRO </t>
  </si>
  <si>
    <t>4.3.1</t>
  </si>
  <si>
    <t>4.3.2</t>
  </si>
  <si>
    <t>4.3.3</t>
  </si>
  <si>
    <t>4.3.4</t>
  </si>
  <si>
    <t>4.3.5</t>
  </si>
  <si>
    <t>4.3.6</t>
  </si>
  <si>
    <t>4.3.7</t>
  </si>
  <si>
    <t xml:space="preserve">TOTAL 4.3       </t>
  </si>
  <si>
    <t>TOTAL 4</t>
  </si>
  <si>
    <t>4.4</t>
  </si>
  <si>
    <t>ENSAIOS</t>
  </si>
  <si>
    <t xml:space="preserve">74021/003           </t>
  </si>
  <si>
    <t xml:space="preserve">ENSAIOS DE REGULARIZACAO DO SUBLEITO </t>
  </si>
  <si>
    <t xml:space="preserve">74021/006           </t>
  </si>
  <si>
    <t xml:space="preserve">ENSAIOS DE BASE ESTABILIZADA GRANULOMETRICAMENTE </t>
  </si>
  <si>
    <t xml:space="preserve">73900/001           </t>
  </si>
  <si>
    <t xml:space="preserve">ENSAIOS DE IMPRIMACAO - ASFALTO DILUIDO </t>
  </si>
  <si>
    <t xml:space="preserve">73900/012           </t>
  </si>
  <si>
    <t xml:space="preserve">ENSAIOS DE CONCRETO ASFALTICO </t>
  </si>
  <si>
    <t>4.4.1</t>
  </si>
  <si>
    <t>4.4.2</t>
  </si>
  <si>
    <t>4.4.3</t>
  </si>
  <si>
    <t>4.4.4</t>
  </si>
  <si>
    <t>TOTAL 4.4</t>
  </si>
  <si>
    <t xml:space="preserve">SINALIZAÇÃO, LIMITADORES E PINTURA - PISTA, ESTACIONAMENTOS, CALÇADAS, CANTEIROS E BICICLETÁRIO </t>
  </si>
  <si>
    <t xml:space="preserve">SINALIZACAO HORIZONTAL COM TINTA RETRORREFLETIVA A BASE DE RESINA ACRILICA COM MICROESFERAS DE VIDRO </t>
  </si>
  <si>
    <t xml:space="preserve">LIMITADOR DE VAGA METÁLICO - PEQUENO 50 CM - FORNECIMENTO E INSTALAÇÃO </t>
  </si>
  <si>
    <t xml:space="preserve">79500/002           </t>
  </si>
  <si>
    <t xml:space="preserve">PINTURA ACRILICA EM PISO CIMENTADO, TRES DEMAOS </t>
  </si>
  <si>
    <t xml:space="preserve">10712/ORSE          </t>
  </si>
  <si>
    <t xml:space="preserve">CONFECÇÃO DE PLACA DE SINALIZAÇÃO TOTALMENTE REFLETIVA </t>
  </si>
  <si>
    <t xml:space="preserve">10808/ORSE          </t>
  </si>
  <si>
    <t xml:space="preserve">CONFECÇÃO SUPORTE E TRAVESSA PARA PLACA DE SINALIZAÇÃO </t>
  </si>
  <si>
    <t xml:space="preserve">DRENAGEM </t>
  </si>
  <si>
    <t xml:space="preserve">73822/002           </t>
  </si>
  <si>
    <t xml:space="preserve">LIMPEZA MECANIZADA DE TERRENO COM REMOCAO DE CAMADA VEGETAL, UTILIZANDO MOTONIVELADORA </t>
  </si>
  <si>
    <t xml:space="preserve">CU9005              </t>
  </si>
  <si>
    <t xml:space="preserve">CANALETA EM CONCRETO FCK = 25 MPa- 100X30X100 CM - SEM GRELHA - CONFORME PROJETO - INCLUSO FORNECIMENTO DOS MATERIAIS, EXECUÇÃO, ESCAVAÇÃO, COMPACTAÇÃO, REATERRO E BOTA-FORA </t>
  </si>
  <si>
    <t xml:space="preserve">CU9004              </t>
  </si>
  <si>
    <t xml:space="preserve">CANALETA EM CONCRETO FCK = 25 MPa- 100X30X100 CM - COM GRELHA EM CONCRETO ARMADO 100X10X100 CM FCK=25MPa COM FUROS CONFORME PROJETO - INCLUSO FORNECIMENTO DOS MATERIAIS, EXECUÇÃO, ESCAVAÇÃO, COMPACTAÇÃO, REATERRO E BOTA-FORA </t>
  </si>
  <si>
    <t xml:space="preserve">ILUMINAÇÃO </t>
  </si>
  <si>
    <t xml:space="preserve">74005/001           </t>
  </si>
  <si>
    <t xml:space="preserve">COMPACTACAO MECANICA, SEM CONTROLE DO GC (C/COMPACTADOR PLACA 400 KG) </t>
  </si>
  <si>
    <t xml:space="preserve">REATERRO MANUAL DE VALAS COM COMPACTAÇÃO MECANIZADA. AF_04/2016 </t>
  </si>
  <si>
    <t xml:space="preserve">73798/003           </t>
  </si>
  <si>
    <t xml:space="preserve">DUTO ESPIRAL FLEXIVEL SINGELO PEAD D=75MM(3") REVESTIDO COM PVC COM FIO GUIA DE ACO GALVANIZADO, LANCADO DIRETO NO SOLO, INCL CONEXOES </t>
  </si>
  <si>
    <t xml:space="preserve">ELE-CXS-210         </t>
  </si>
  <si>
    <t xml:space="preserve">CAIXA DE PASSAGEM PARA PISO DO TIPO “ZB” 52 X 44 X 70 CM </t>
  </si>
  <si>
    <t xml:space="preserve">ELE-ELE-120         </t>
  </si>
  <si>
    <t xml:space="preserve">ELETRODUTO DE AÇO GALVANIZADO PESADO INCLUSIVE CONEXÕES D = 2" </t>
  </si>
  <si>
    <t xml:space="preserve">CABO DE COBRE FLEXÍVEL ISOLADO, 50 MM², ANTI-CHAMA 0,6/1,0 KV, PARA DISTRIBUIÇÃO - FORNECIMENTO E INSTALAÇÃO. AF_12/2015 </t>
  </si>
  <si>
    <t xml:space="preserve">02855/ORSE          </t>
  </si>
  <si>
    <t xml:space="preserve">FORNECIMENTO DE CABO DE AÇO 9,5MM, MÉDIA RESISTÊNCIA </t>
  </si>
  <si>
    <t xml:space="preserve">KG     </t>
  </si>
  <si>
    <t xml:space="preserve">CJ0635              </t>
  </si>
  <si>
    <t xml:space="preserve">INSTALAÇÃO DE CABO DE AÇO 9,5MM </t>
  </si>
  <si>
    <t xml:space="preserve">04015/ORSE          </t>
  </si>
  <si>
    <t xml:space="preserve">FITA ISOLANTE ALTA FUSÃO 19 MM X 10 M - FORNECIMENTO </t>
  </si>
  <si>
    <t xml:space="preserve">03340/ORSE          </t>
  </si>
  <si>
    <t xml:space="preserve">39.14.05.UFU        </t>
  </si>
  <si>
    <t xml:space="preserve">IP10300555/         </t>
  </si>
  <si>
    <t xml:space="preserve">CJ0631              </t>
  </si>
  <si>
    <t xml:space="preserve">73783/010           </t>
  </si>
  <si>
    <t xml:space="preserve">POSTE CONCRETO SEÇÃO CIRCULAR COMPRIMENTO=11M CARGA NOMINAL NO TOPO 400KG INCLUSIVE ESCAVACAO EXCLUSIVE TRANSPORTE - FORNECIMENTO E COLOCAÇÃO </t>
  </si>
  <si>
    <t xml:space="preserve">RELE FOTOELETRICO P/ COMANDO DE ILUMINACAO EXTERNA 220V/1000W - FORNECIMENTO E INSTALACAO </t>
  </si>
  <si>
    <t xml:space="preserve">REFLETOR LED DE 100W IP65 220 VOLTS, TEMPERATURA COR 4000K - FORNECIMENTO E INSTALAÇÃO </t>
  </si>
  <si>
    <t xml:space="preserve">CJ0633              </t>
  </si>
  <si>
    <t xml:space="preserve">PARA-RAIOS DE BAIXA TENSÃO PARA REDE AÉREA - FORNECIMENTO E INSTALAÇÃO </t>
  </si>
  <si>
    <t xml:space="preserve">ELE-PAD-110         </t>
  </si>
  <si>
    <t xml:space="preserve">ARMAÇÃO SECUNDARIA DE UM ESTRIBO </t>
  </si>
  <si>
    <t xml:space="preserve">ELE-PAD-135         </t>
  </si>
  <si>
    <t xml:space="preserve">HASTE Ø16 X 150 PARA ARMAÇÃO SECUNDÁRIA </t>
  </si>
  <si>
    <t xml:space="preserve">ELE-PAD-125         </t>
  </si>
  <si>
    <t xml:space="preserve">CINTA </t>
  </si>
  <si>
    <t xml:space="preserve">ELE-PAD-120         </t>
  </si>
  <si>
    <t xml:space="preserve">ISOLADOR ROLDANA </t>
  </si>
  <si>
    <t xml:space="preserve">08911/ORSE          </t>
  </si>
  <si>
    <t xml:space="preserve">DISJUNTOR TRIPOLAR 100 A, COM CAIXA MOLDADA, CORRENTE INTERRUPÇÃO 20KA </t>
  </si>
  <si>
    <t xml:space="preserve">CJ0634              </t>
  </si>
  <si>
    <t xml:space="preserve">TERMINAL COMPRESSÃO 50MM² PINO MACIÇO TCM - FORNECIMENTO E INSTALACAO </t>
  </si>
  <si>
    <t>7.1</t>
  </si>
  <si>
    <t>7.7</t>
  </si>
  <si>
    <t>7.5</t>
  </si>
  <si>
    <t>7.2</t>
  </si>
  <si>
    <t>9.2</t>
  </si>
  <si>
    <t>7.3</t>
  </si>
  <si>
    <t>7.4</t>
  </si>
  <si>
    <t>7.6</t>
  </si>
  <si>
    <t>7.8</t>
  </si>
  <si>
    <t>7.9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</si>
  <si>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</si>
  <si>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</si>
  <si>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</si>
  <si>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</si>
  <si>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</si>
  <si>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</si>
  <si>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</si>
  <si>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</si>
  <si>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</si>
  <si>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</si>
  <si>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</si>
  <si>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</si>
  <si>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</si>
  <si>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</si>
  <si>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</si>
  <si>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</si>
  <si>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 xml:space="preserve">BICICLETÁRIO </t>
  </si>
  <si>
    <t xml:space="preserve">09247/ORSE          </t>
  </si>
  <si>
    <t xml:space="preserve">TUBO AÇO GALVANIZADO D=3" P/BICICLETÁRIO, DIMENSÃO: H=75CM, L=75CM, FIXADO EM BASE DE CONCRETO, PINTADO C/ESMALTE SINTETICO, EXCETO BASE DE CONCRETO E PINTURA DE ACABAMENTO </t>
  </si>
  <si>
    <t xml:space="preserve">73924/003           </t>
  </si>
  <si>
    <t xml:space="preserve">PINTURA ESMALTE FOSCO, DUAS DEMAOS, SOBRE SUPERFICIE METALICA </t>
  </si>
  <si>
    <t>8.1</t>
  </si>
  <si>
    <t>8.2</t>
  </si>
  <si>
    <t>9.1</t>
  </si>
  <si>
    <t>TOTAL 9</t>
  </si>
  <si>
    <t xml:space="preserve">09882/ORSE          </t>
  </si>
  <si>
    <t xml:space="preserve">ATERRO COM ARGILA PARA JARDIM (PAISAGISMO) </t>
  </si>
  <si>
    <t xml:space="preserve">PLANTIO DE GRAMA SAO CARLOS EM LEIVAS </t>
  </si>
  <si>
    <t xml:space="preserve">09.003.0066-0       </t>
  </si>
  <si>
    <t xml:space="preserve">ESPECIES VEGETAIS NATIVAS COM CAP(CIRCUNFERENCIA NA ALTURA DO PEITO)VARIANDO ENTRE 0,10M E 0,15M E ALTURA ENTRE 2,50M E3,00M.FORNECIMENTO </t>
  </si>
  <si>
    <t xml:space="preserve">PJ10050201/         </t>
  </si>
  <si>
    <t xml:space="preserve">PLANTIO DE ARVORE DE 2,50M DE ALTURA, DE QUALQUER ESPECIE, EM LOGRADOURO PUBLICO, INCLUSIVE TRANSPORTE, ABERTURA DE COVA DE (80 X 80 X 80)CM, TERRA ESTRUMADA, ESTACA DE MADEIRA (TUTOR), AMARRIO COM FITILHO E RETIRADA DO MATERIAL EXCEDENTE, EXCLUSIVE O FORNECIMENTO DA ARVORE, TENTO,DEMOLICAO E RECOMPOSICAO DE PASSEIO. </t>
  </si>
  <si>
    <t>9.3</t>
  </si>
  <si>
    <t>9.4</t>
  </si>
  <si>
    <t>10.1</t>
  </si>
  <si>
    <t>10.2</t>
  </si>
  <si>
    <t>PAISAGISMO</t>
  </si>
  <si>
    <t>TOTAL 10</t>
  </si>
  <si>
    <t>CRONOGRAMA FÍSICO-FINANCEIRO</t>
  </si>
  <si>
    <t>PESO</t>
  </si>
  <si>
    <t>OBRA: PISTA DE ACESSO PROVISÓRIO, ESTACIONAMENTOS E DEMAIS ITENS</t>
  </si>
  <si>
    <t>ORÇAMENTO: PISTA DE ACESSO PROVISÓRIO, ESTACIONAMENTOS E DEMAIS ITENS</t>
  </si>
  <si>
    <t>4.3.8</t>
  </si>
  <si>
    <t>4.2.6</t>
  </si>
  <si>
    <t>4.2.7</t>
  </si>
  <si>
    <t>4.2.8</t>
  </si>
  <si>
    <t>4.4.5</t>
  </si>
  <si>
    <t>4.2.9</t>
  </si>
  <si>
    <t>4.1.9</t>
  </si>
  <si>
    <t xml:space="preserve">CAMINHÃO PIPA 6.000 L, PESO BRUTO TOTAL 13.000 KG, DISTÂNCIA ENTRE EIXOS 4,80 M, POTÊNCIA 189 CV INCLUSIVE TANQUE DE AÇO PARA TRANSPORTE DEÁGUA, CAPACIDADE 6 M³ - CHP DIURNO. AF_06/2014 </t>
  </si>
  <si>
    <t xml:space="preserve">M³     </t>
  </si>
  <si>
    <t xml:space="preserve">CARGA E DESCARGA MECANIZADAS DE ENTULHO EM CAMINHAO BASCULANTE 6 M³ </t>
  </si>
  <si>
    <t xml:space="preserve">TRANSPORTE COMERCIAL COM CAMINHAO BASCULANTE 6 M³, RODOVIA EM LEITO NATURAL </t>
  </si>
  <si>
    <t xml:space="preserve">M³XKM  </t>
  </si>
  <si>
    <t xml:space="preserve">ESCAVACAO MECANICA, A CEU ABERTO, EM MATERIAL DE 1A CATEGORIA, COM ESCAVADEIRA HIDRAULICA, CAPACIDADE DE 0,78 M³ </t>
  </si>
  <si>
    <t xml:space="preserve">FABRICAÇÃO E APLICAÇÃO DE CONCRETO BETUMINOSO USINADO A QUENTE(CBUQ),CAP 50/70, EXCLUSIVE TRANSPORTE (2,4t/M³) </t>
  </si>
  <si>
    <t xml:space="preserve">TRANSPORTE COMERCIAL COM CAMINHAO BASCULANTE 6 M³, RODOVIA PAVIMENTADA </t>
  </si>
  <si>
    <t xml:space="preserve">M²     </t>
  </si>
  <si>
    <t xml:space="preserve">FORNECIMENTO DE CABO MULTIPLEXADO PARA REDE 3X1X70+70MM² </t>
  </si>
  <si>
    <t xml:space="preserve">INSTALAÇÃO CABO MULTIPLEXADO PARA REDE 3X1X70+70MM² </t>
  </si>
  <si>
    <t xml:space="preserve">CONECTOR PERFURANTE PARA REDE AEREA, TENSAO DE APLICACAO: 0,6/1 KV, CORPO ISOLADO RESISTENTE AS INTEMPERIES, NA COR PRETA, CONTATO DENTADO: LIGA DE COBRE ESTANHADO, COM CAMADA DE ESPESSURA MINIMA DE 8 UM E CONDUTIVIDADE ELETRICA MINIMA DE 98% IACS A 20O C, PARAFUSO TORQUIMETRICO: LIGA DE ALUMINIO, CAPUZ: MATERIAL ELASTOMERICO NA COR PRETA, INCORPORADOS AO CORPO DO CONECTOR DE FORMA IMPERDIVEL, GRAU DE PROTECAO: IP-65, PARA CABOS: PRINCIPAL: 6MM² - 185MM² E DERIVACAO: 1,5MM² - 10MM². FORNECIMENTO. </t>
  </si>
  <si>
    <t xml:space="preserve">CONECTOR METALICO TIPO PARAFUSO FENDIDO (SPLIT BOLT), COM SEPARADOR DE CABOS BIMETALICOS, PARA CABOS ATE 70 MM² - FORNECIMENTO E INSTALACAO </t>
  </si>
  <si>
    <t>BDI:</t>
  </si>
  <si>
    <t xml:space="preserve">PINTURA DE LIGACAO COM EMULSAO RR-1C  </t>
  </si>
  <si>
    <t xml:space="preserve">M²    </t>
  </si>
  <si>
    <t xml:space="preserve">ENSAIOS DE PINTURA DE LIGACAO  </t>
  </si>
  <si>
    <t>BDI: 29,83%</t>
  </si>
  <si>
    <t>COMPOSIÇÃO DO BDI</t>
  </si>
  <si>
    <t>Fórmula para Integração do BDI (Bonificação e Despesas Indiretas): Conforme Acordão 2.369/2011 e  revisão 2622-37/13( TC 036.076/2011-2)</t>
  </si>
  <si>
    <t>Itens Componentes do BDI:</t>
  </si>
  <si>
    <t>Administração Central da Contratada (AC%) ......................................................</t>
  </si>
  <si>
    <t>Encargos Financeiros (EF%) .....................................................................................</t>
  </si>
  <si>
    <t>Taxa de Risco ...............................................................................................................................</t>
  </si>
  <si>
    <t>Seguros e Garantias ....................................................................................................</t>
  </si>
  <si>
    <t>Lucro (L%) ..........................................................................................................</t>
  </si>
  <si>
    <t>Impostos e Tributos (IT%) ............................................................................................</t>
  </si>
  <si>
    <t>PIS ...................................................................................................................</t>
  </si>
  <si>
    <t>Seguridade Social (COFINS) .............................................................................................</t>
  </si>
  <si>
    <t>CPRB (Lei 13.161/2015)  .............................................................................................................</t>
  </si>
  <si>
    <t>IRPJ .............................................................................................................</t>
  </si>
  <si>
    <t>ISSQN ...........................................................................................................</t>
  </si>
  <si>
    <t>Outros (especificar) ................................................................................................</t>
  </si>
  <si>
    <r>
      <t xml:space="preserve">BDI sobre o </t>
    </r>
    <r>
      <rPr>
        <b/>
        <u/>
        <sz val="12"/>
        <rFont val="Times New Roman"/>
        <family val="1"/>
      </rPr>
      <t>Custo Total Direto da Obra</t>
    </r>
    <r>
      <rPr>
        <b/>
        <sz val="12"/>
        <rFont val="Times New Roman"/>
        <family val="1"/>
      </rPr>
      <t xml:space="preserve"> ............................................................................................</t>
    </r>
  </si>
  <si>
    <t xml:space="preserve">Nota: </t>
  </si>
  <si>
    <t xml:space="preserve">1 - Os LICITANTES beneficiados pela desoneração prevista na Lei 12.546/2011 e alterações posteriores, deverão apresentar as suas propostas contemplando a desoneração, sob as penas da lei, de que estão enquadradas. </t>
  </si>
  <si>
    <t xml:space="preserve">2 -  A referida lei modifica o cálculo da Contribuição Previdenciária devida pelas empresas especificadas nos artigos 7º a 9ª, que deixa de ser de 20% sobre o total das remunerações pagas aos seus funcionários, conforme estabelecido no art.22, I, da Lei nº 8.212/1991, para ter alíquotas específicas aplicadas sobre a receita bruta. Logo, para efeito da elaboração do orçamento desta licitação, essas empresas beneficiadas deverão considerar seu enquadramento nas condições previstas na referida lei, considerando a alíquota referente à PREVIDÊNCIA SOCIAL da Planilha de Detalhamento Percentuais de Encargos de 0%, enquanto que na Planilha de Composição do BDI deve ser considerada uma rubrica adicional na categoria de Impostos para efeito da Contribuição Previdenciária com alíquota de 4,5%. </t>
  </si>
  <si>
    <t>3 - ISS conforme a Lei Complementar 569/2013 da Prefeitura Municipal de Uberlândia</t>
  </si>
  <si>
    <t>BDI GERAL: (29,83%)</t>
  </si>
  <si>
    <t>VALOR DOS SEVIÇOS C/ BDI</t>
  </si>
  <si>
    <t>VALOR DOS SEVIÇOS S/ BDI</t>
  </si>
  <si>
    <t>3.1.2</t>
  </si>
  <si>
    <t>3.1.3</t>
  </si>
  <si>
    <t>3.1.4</t>
  </si>
  <si>
    <t>3.1.5</t>
  </si>
  <si>
    <t>3.1.6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</si>
  <si>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</si>
  <si>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</si>
  <si>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</si>
  <si>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</si>
  <si>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</si>
  <si>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</si>
  <si>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</si>
  <si>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</si>
  <si>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</si>
  <si>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</si>
  <si>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</si>
  <si>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</si>
  <si>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</si>
  <si>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</si>
  <si>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</si>
  <si>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</si>
  <si>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</si>
  <si>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</si>
  <si>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</si>
  <si>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</si>
  <si>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</si>
  <si>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</si>
  <si>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</si>
  <si>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</si>
  <si>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</si>
  <si>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</si>
  <si>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</si>
  <si>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</si>
  <si>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 xml:space="preserve">BDI: </t>
  </si>
  <si>
    <t>4.3.9</t>
  </si>
  <si>
    <t xml:space="preserve">M³XKM </t>
  </si>
  <si>
    <t>CZ9026</t>
  </si>
  <si>
    <t>CZ9114</t>
  </si>
  <si>
    <t>CZ9030</t>
  </si>
  <si>
    <t xml:space="preserve">LIMITADOR DE VAGA METÁLICO - GRANDE 70 A 100 CM - FORNECIMENTO E INSTALAÇÃO </t>
  </si>
  <si>
    <t>PISO EM CONCRETO FCK = 13,5 MPA, E = 8 CM, ACABAMENTO
SARRAFEADO, PARA ÁREA EXTERNA</t>
  </si>
  <si>
    <t>M²</t>
  </si>
  <si>
    <t>PIS-CON-025</t>
  </si>
  <si>
    <t xml:space="preserve">GUIA (MEIO-FIO) E SARJETA CONJUGADOS DE CONCRETO, MOLDADA IN LOCO EMTRECHO RETO COM EXTRUSORA, GUIA 13,5 CM BASE X 30 CM ALTURA, SARJETA50 CM BASE X 12,5 CM ALTURA. AF_06/2016  </t>
  </si>
  <si>
    <t xml:space="preserve">GUIA (MEIO-FIO) E SARJETA CONJUGADOS DE CONCRETO, MOLDADA IN LOCO EMTRECHO CURVO COM EXTRUSORA, GUIA 13,5 CM BASE X 30 CM ALTURA, SARJETA50 CM BASE X 12,5 CM ALTURA. AF_06/2016  </t>
  </si>
  <si>
    <t>4.3.10</t>
  </si>
  <si>
    <t>SINAPI: BELO HORIZONTE SET/16</t>
  </si>
  <si>
    <t>TER-ESC-035</t>
  </si>
  <si>
    <t>ESCAVAÇÃO MANUAL DE VALAS H &lt;= 1,50 M</t>
  </si>
  <si>
    <t>FUN-LAS-010</t>
  </si>
  <si>
    <t>LASTRO DE BRITA 2 OU 3 APILOADO MANUALMENTE</t>
  </si>
  <si>
    <t>M³</t>
  </si>
  <si>
    <t>TRA-CAR-005</t>
  </si>
  <si>
    <t>CARGA DE MATERIAL DE QUALQUER NATUREZA SOBRE CAMINHÃO - MANUAL</t>
  </si>
  <si>
    <t>24.03.340</t>
  </si>
  <si>
    <t>TAMPA EM CHAPA DE SEGURANÇA TIPO XADREZ, AÇO GALVANIZADO A FOGO ANTIDERRAPANTE DE 1/4'' - TAMPA ZB</t>
  </si>
  <si>
    <t>TOTAL 4.1</t>
  </si>
  <si>
    <t>REL-TEC-155</t>
  </si>
  <si>
    <t>AS BUILT DE PROJETOS COM ÁREA DE 10.001 M² ATÉ 20.000 M²</t>
  </si>
  <si>
    <t xml:space="preserve">TRANSPORTE COMERCIAL COM CAMINHAO CARROCERIA 9 T, RODOVIA PAVIMENTADA </t>
  </si>
  <si>
    <t xml:space="preserve">TRANSPORTE COMERCIAL COM CAMINHAO BASCULANTE 6 M³, RODOVIA PAVIMENTADA  </t>
  </si>
  <si>
    <t>PISO DE CONCRETO PRÉ-MOLDADO INTERTRAVADO E = 8 CM - FCK = 35 MPA, INCLUINDO FORNECIMENTO E TRANSPORTE DE TODOS OS MATERIAIS, COLCHÃO DE ASSENTAMENTO E = 6 CM</t>
  </si>
  <si>
    <t>OBR-VIA-217</t>
  </si>
  <si>
    <t>4.3.11</t>
  </si>
  <si>
    <t xml:space="preserve">Item: CU9000                   </t>
  </si>
  <si>
    <t>CZ9022</t>
  </si>
  <si>
    <t xml:space="preserve">Unid: UN    </t>
  </si>
  <si>
    <t xml:space="preserve">Unid           </t>
  </si>
  <si>
    <t xml:space="preserve">UN    </t>
  </si>
  <si>
    <t>Total</t>
  </si>
  <si>
    <t xml:space="preserve">Preço de Custo       </t>
  </si>
  <si>
    <t xml:space="preserve">Item: 90777                    </t>
  </si>
  <si>
    <t>CU1311</t>
  </si>
  <si>
    <t xml:space="preserve">Unid: H     </t>
  </si>
  <si>
    <t xml:space="preserve">H     </t>
  </si>
  <si>
    <t xml:space="preserve">Item: 91677                    </t>
  </si>
  <si>
    <t>CU1366</t>
  </si>
  <si>
    <t xml:space="preserve">Item: 90776                    </t>
  </si>
  <si>
    <t>CU1310</t>
  </si>
  <si>
    <t xml:space="preserve">Item: 90766                    </t>
  </si>
  <si>
    <t>CU1300</t>
  </si>
  <si>
    <t xml:space="preserve">Item: VIS-CAD-030              </t>
  </si>
  <si>
    <t>CZ9023</t>
  </si>
  <si>
    <t xml:space="preserve">HH    </t>
  </si>
  <si>
    <t xml:space="preserve">Item: 88326                    </t>
  </si>
  <si>
    <t>CU1239</t>
  </si>
  <si>
    <t xml:space="preserve">Item: 88252                    </t>
  </si>
  <si>
    <t>CU1170</t>
  </si>
  <si>
    <t xml:space="preserve">Item: 74209/001                </t>
  </si>
  <si>
    <t>CB0006</t>
  </si>
  <si>
    <t xml:space="preserve">Unid: M²    </t>
  </si>
  <si>
    <t xml:space="preserve">KG    </t>
  </si>
  <si>
    <t xml:space="preserve">Item: 41598                    </t>
  </si>
  <si>
    <t>CJ0336</t>
  </si>
  <si>
    <t xml:space="preserve">Item: ACE-BEB-040              </t>
  </si>
  <si>
    <t>CZ9024</t>
  </si>
  <si>
    <t xml:space="preserve">Item: 73775/001                </t>
  </si>
  <si>
    <t>CK0008</t>
  </si>
  <si>
    <t xml:space="preserve">Item: 73775/002                </t>
  </si>
  <si>
    <t>CK0009</t>
  </si>
  <si>
    <t xml:space="preserve">Item: 73847/001                </t>
  </si>
  <si>
    <t>CB0008</t>
  </si>
  <si>
    <t xml:space="preserve">Unid: MES   </t>
  </si>
  <si>
    <t xml:space="preserve">MES   </t>
  </si>
  <si>
    <t xml:space="preserve">Item: 73847/003                </t>
  </si>
  <si>
    <t>CZ9136</t>
  </si>
  <si>
    <t xml:space="preserve">Item: 02.006.0050-0            </t>
  </si>
  <si>
    <t>CZ9025</t>
  </si>
  <si>
    <t>Unid: UNXMES</t>
  </si>
  <si>
    <t xml:space="preserve">UNXME </t>
  </si>
  <si>
    <t xml:space="preserve">Item: 74220/001                </t>
  </si>
  <si>
    <t>CV0013</t>
  </si>
  <si>
    <t xml:space="preserve">L     </t>
  </si>
  <si>
    <t xml:space="preserve">Item: 74197/001                </t>
  </si>
  <si>
    <t>CZ9137</t>
  </si>
  <si>
    <t xml:space="preserve">Item: 6259                     </t>
  </si>
  <si>
    <t>CU0437</t>
  </si>
  <si>
    <t xml:space="preserve">Serviço:  CAMINHÃO PIPA 6.000 L, PESO    BRUTO TOTAL 13.000 KG,        </t>
  </si>
  <si>
    <t xml:space="preserve">Unid: CHP   </t>
  </si>
  <si>
    <t xml:space="preserve">Item: 78472                    </t>
  </si>
  <si>
    <t>CQ0073</t>
  </si>
  <si>
    <t xml:space="preserve">CHP   </t>
  </si>
  <si>
    <t xml:space="preserve">GL    </t>
  </si>
  <si>
    <t xml:space="preserve">Item: 73672                    </t>
  </si>
  <si>
    <t>CV0002</t>
  </si>
  <si>
    <t xml:space="preserve">Item: 74151/001                </t>
  </si>
  <si>
    <t>CO0004</t>
  </si>
  <si>
    <t xml:space="preserve">Unid: M³    </t>
  </si>
  <si>
    <t xml:space="preserve">CHI   </t>
  </si>
  <si>
    <t xml:space="preserve">Item: 74153/001                </t>
  </si>
  <si>
    <t>CO0062</t>
  </si>
  <si>
    <t xml:space="preserve">Item: 72898                    </t>
  </si>
  <si>
    <t>CO0135</t>
  </si>
  <si>
    <t xml:space="preserve">Item: 72885                    </t>
  </si>
  <si>
    <t>CO0123</t>
  </si>
  <si>
    <t xml:space="preserve">Serviço:  TRANSPORTE COMERCIAL COM       CAMINHAO BASCULANTE 6 M³,     </t>
  </si>
  <si>
    <t xml:space="preserve">Unid: M³XKM </t>
  </si>
  <si>
    <t xml:space="preserve">Item: 83338                    </t>
  </si>
  <si>
    <t>CO0237</t>
  </si>
  <si>
    <t xml:space="preserve">Item: 72961                    </t>
  </si>
  <si>
    <t>CQ0019</t>
  </si>
  <si>
    <t xml:space="preserve">Item: 41722                    </t>
  </si>
  <si>
    <t>CO0162</t>
  </si>
  <si>
    <t xml:space="preserve">Item: 73711                    </t>
  </si>
  <si>
    <t>CU0935</t>
  </si>
  <si>
    <t xml:space="preserve">Item: 73710                    </t>
  </si>
  <si>
    <t>CU0934</t>
  </si>
  <si>
    <t xml:space="preserve">Item: 72945                    </t>
  </si>
  <si>
    <t>CQ0028</t>
  </si>
  <si>
    <t xml:space="preserve">Item: 72942                    </t>
  </si>
  <si>
    <t>CQ0025</t>
  </si>
  <si>
    <t xml:space="preserve">T     </t>
  </si>
  <si>
    <t xml:space="preserve">Item: 72965                    </t>
  </si>
  <si>
    <t>CQ0068</t>
  </si>
  <si>
    <t xml:space="preserve">Unid: T     </t>
  </si>
  <si>
    <t xml:space="preserve">Item: 72884                    </t>
  </si>
  <si>
    <t>CO0122</t>
  </si>
  <si>
    <t xml:space="preserve">Item: 72843                    </t>
  </si>
  <si>
    <t>CO0094</t>
  </si>
  <si>
    <t xml:space="preserve">Unid: TXKM  </t>
  </si>
  <si>
    <t xml:space="preserve">Item: 94271                    </t>
  </si>
  <si>
    <t>CD0266</t>
  </si>
  <si>
    <t xml:space="preserve">Unid: M     </t>
  </si>
  <si>
    <t xml:space="preserve">Item: 94272                    </t>
  </si>
  <si>
    <t>CD0267</t>
  </si>
  <si>
    <t xml:space="preserve">Item: OBR-VIA-217              </t>
  </si>
  <si>
    <t>CZ9164</t>
  </si>
  <si>
    <t xml:space="preserve">Item: 92392                    </t>
  </si>
  <si>
    <t>CQ0082</t>
  </si>
  <si>
    <t xml:space="preserve">Item: PIS-CON-025              </t>
  </si>
  <si>
    <t>CZ9135</t>
  </si>
  <si>
    <t xml:space="preserve">Item: FUN-LAS-010              </t>
  </si>
  <si>
    <t>CZ9153</t>
  </si>
  <si>
    <t xml:space="preserve">Item: 221126                   </t>
  </si>
  <si>
    <t>CZ9134</t>
  </si>
  <si>
    <t xml:space="preserve">Kg    </t>
  </si>
  <si>
    <t xml:space="preserve">Item: 74021/003                </t>
  </si>
  <si>
    <t>CW0019</t>
  </si>
  <si>
    <t xml:space="preserve">Item: 74021/006                </t>
  </si>
  <si>
    <t>CW0022</t>
  </si>
  <si>
    <t xml:space="preserve">Item: 73900/001                </t>
  </si>
  <si>
    <t>CW0097</t>
  </si>
  <si>
    <t xml:space="preserve">Item: 74259                    </t>
  </si>
  <si>
    <t>CW0083</t>
  </si>
  <si>
    <t xml:space="preserve">Item: 73900/012                </t>
  </si>
  <si>
    <t>CW0014</t>
  </si>
  <si>
    <t xml:space="preserve">Item: 72947                    </t>
  </si>
  <si>
    <t>CQ0058</t>
  </si>
  <si>
    <t xml:space="preserve">Item: CZ9026                   </t>
  </si>
  <si>
    <t xml:space="preserve">Item: CZ9030                   </t>
  </si>
  <si>
    <t xml:space="preserve">Item: 79500/002                </t>
  </si>
  <si>
    <t>CR0086</t>
  </si>
  <si>
    <t xml:space="preserve">Item: 73822/002                </t>
  </si>
  <si>
    <t>CV0004</t>
  </si>
  <si>
    <t xml:space="preserve">Item: CU9005                   </t>
  </si>
  <si>
    <t>CZ9092</t>
  </si>
  <si>
    <t xml:space="preserve">TXKM  </t>
  </si>
  <si>
    <t xml:space="preserve">Item: CU9004                   </t>
  </si>
  <si>
    <t>CZ9033</t>
  </si>
  <si>
    <t xml:space="preserve">Item: TER-ESC-035              </t>
  </si>
  <si>
    <t>CZ9152</t>
  </si>
  <si>
    <t xml:space="preserve">Item: 74005/001                </t>
  </si>
  <si>
    <t>CZ9043</t>
  </si>
  <si>
    <t xml:space="preserve">Item: 93382                    </t>
  </si>
  <si>
    <t>CZ9044</t>
  </si>
  <si>
    <t xml:space="preserve">Item: TRA-CAR-005              </t>
  </si>
  <si>
    <t>CZ9154</t>
  </si>
  <si>
    <t xml:space="preserve">Item: 73798/003                </t>
  </si>
  <si>
    <t>CJ0026</t>
  </si>
  <si>
    <t xml:space="preserve">Item: ELE-ELE-120              </t>
  </si>
  <si>
    <t>CZ9103</t>
  </si>
  <si>
    <t xml:space="preserve">Item: 92988                    </t>
  </si>
  <si>
    <t>CJ0660</t>
  </si>
  <si>
    <t xml:space="preserve">Item: 91926                    </t>
  </si>
  <si>
    <t>CJ0547</t>
  </si>
  <si>
    <t xml:space="preserve">Unid: KG    </t>
  </si>
  <si>
    <t xml:space="preserve">Item: CJ0635                   </t>
  </si>
  <si>
    <t>CZ9105</t>
  </si>
  <si>
    <t xml:space="preserve">Item: 39.14.05.UFU             </t>
  </si>
  <si>
    <t>CZ9111</t>
  </si>
  <si>
    <t xml:space="preserve">Item: IP10300555/              </t>
  </si>
  <si>
    <t>CZ9112</t>
  </si>
  <si>
    <t xml:space="preserve">Item: CJ0631                   </t>
  </si>
  <si>
    <t>CZ9113</t>
  </si>
  <si>
    <t xml:space="preserve">Item: 73783/010                </t>
  </si>
  <si>
    <t>CJ0217</t>
  </si>
  <si>
    <t xml:space="preserve">Item: 83399                    </t>
  </si>
  <si>
    <t>CJ0449</t>
  </si>
  <si>
    <t xml:space="preserve">Item: CZ9114                   </t>
  </si>
  <si>
    <t xml:space="preserve">Item: CJ0633                   </t>
  </si>
  <si>
    <t>CZ9115</t>
  </si>
  <si>
    <t xml:space="preserve">Item: ELE-PAD-110              </t>
  </si>
  <si>
    <t>CZ9116</t>
  </si>
  <si>
    <t xml:space="preserve">Item: ELE-PAD-135              </t>
  </si>
  <si>
    <t>CZ9117</t>
  </si>
  <si>
    <t xml:space="preserve">Item: ELE-PAD-125              </t>
  </si>
  <si>
    <t>CZ9118</t>
  </si>
  <si>
    <t xml:space="preserve">Item: ELE-PAD-120              </t>
  </si>
  <si>
    <t>CZ9119</t>
  </si>
  <si>
    <t xml:space="preserve">Item: CJ0634                   </t>
  </si>
  <si>
    <t>CZ9121</t>
  </si>
  <si>
    <t xml:space="preserve">Item: 73924/003                </t>
  </si>
  <si>
    <t>CR0036</t>
  </si>
  <si>
    <t xml:space="preserve">Item: 85179                    </t>
  </si>
  <si>
    <t>CX0033</t>
  </si>
  <si>
    <t xml:space="preserve">Item: 09.003.0066-0            </t>
  </si>
  <si>
    <t>CZ9124</t>
  </si>
  <si>
    <t xml:space="preserve">Item: PJ10050201/              </t>
  </si>
  <si>
    <t>CZ9156</t>
  </si>
  <si>
    <t xml:space="preserve">T.KM  </t>
  </si>
  <si>
    <t xml:space="preserve">T.DAM </t>
  </si>
  <si>
    <t xml:space="preserve">%     </t>
  </si>
  <si>
    <t xml:space="preserve">Item: REL-TEC-155              </t>
  </si>
  <si>
    <t>CZ9155</t>
  </si>
  <si>
    <t xml:space="preserve">Composição:  92873             </t>
  </si>
  <si>
    <t xml:space="preserve">Serviço:  LANÇAMENTO COM USO DE BALDES,  ADENSAMENTO E ACABAMENTO DE   </t>
  </si>
  <si>
    <t xml:space="preserve">Composição:  94962             </t>
  </si>
  <si>
    <t xml:space="preserve">Serviço:  CONCRETO MAGRO PARA LASTRO,    TRAÇO 1:4,5:4,5 (CIMENTO/     </t>
  </si>
  <si>
    <t xml:space="preserve">Composição:  94969             </t>
  </si>
  <si>
    <t xml:space="preserve">Serviço:  CONCRETO FCK = 15MPA, TRAÇO    1:3,4:3,5 (CIMENTO/ AREIA     </t>
  </si>
  <si>
    <t xml:space="preserve">Composição:  72962             </t>
  </si>
  <si>
    <t xml:space="preserve">Serviço:  USINAGEM DE CBUQ COM CAP       50/70, PARA CAPA DE ROLAMENTO </t>
  </si>
  <si>
    <t xml:space="preserve">Composição:  5684              </t>
  </si>
  <si>
    <t>Serviço:  ROLO COMPACTADOR VIBRATÓRIO DE UM CILINDRO AÇO LISO, POTÊNCIA</t>
  </si>
  <si>
    <t xml:space="preserve">Composição:  5685              </t>
  </si>
  <si>
    <t xml:space="preserve">Unid: CHI   </t>
  </si>
  <si>
    <t xml:space="preserve">Composição:  5689              </t>
  </si>
  <si>
    <t xml:space="preserve">Serviço:  GRADE DE DISCO CONTROLE REMOTO REBOCÁVEL, COM 24 DISCOS 24 X </t>
  </si>
  <si>
    <t xml:space="preserve">Composição:  5690              </t>
  </si>
  <si>
    <t xml:space="preserve">Composição:  5747              </t>
  </si>
  <si>
    <t xml:space="preserve">Composição:  5811              </t>
  </si>
  <si>
    <t xml:space="preserve">Composição:  5824              </t>
  </si>
  <si>
    <t xml:space="preserve">Serviço:  CAMINHÃO TOCO, PBT 16.000 KG,  CARGA ÚTIL MÁX. 10.685 KG,    </t>
  </si>
  <si>
    <t xml:space="preserve">Composição:  5835              </t>
  </si>
  <si>
    <t xml:space="preserve">Serviço:  VIBROACABADORA DE ASFALTO      SOBRE ESTEIRAS, LARGURA DE    </t>
  </si>
  <si>
    <t xml:space="preserve">Composição:  5837              </t>
  </si>
  <si>
    <t xml:space="preserve">Composição:  5839              </t>
  </si>
  <si>
    <t>Serviço:  VASSOURA MECÂNICA REBOCÁVEL    COM ESCOVA CILÍNDRICA, LARGURA</t>
  </si>
  <si>
    <t xml:space="preserve">Composição:  5841              </t>
  </si>
  <si>
    <t xml:space="preserve">Composição:  5843              </t>
  </si>
  <si>
    <t xml:space="preserve">Serviço:  TRATOR DE PNEUS, POTÊNCIA 122  CV, TRAÇÃO 4X4, PESO COM      </t>
  </si>
  <si>
    <t xml:space="preserve">Composição:  5845              </t>
  </si>
  <si>
    <t xml:space="preserve">Composição:  5851              </t>
  </si>
  <si>
    <t xml:space="preserve">Serviço:  TRATOR DE ESTEIRAS, POTÊNCIA   150 HP, PESO OPERACIONAL 16,7 </t>
  </si>
  <si>
    <t xml:space="preserve">Composição:  5871              </t>
  </si>
  <si>
    <t xml:space="preserve">Serviço:  ROLO COMPACTADOR DE PNEUS      ESTÁTICO, PRESSÃO VARIÁVEL,   </t>
  </si>
  <si>
    <t xml:space="preserve">Composição:  5873              </t>
  </si>
  <si>
    <t xml:space="preserve">Composição:  5901              </t>
  </si>
  <si>
    <t xml:space="preserve">Serviço:  CAMINHÃO PIPA 10.000 L         TRUCADO, PESO BRUTO TOTAL     </t>
  </si>
  <si>
    <t xml:space="preserve">Composição:  5903              </t>
  </si>
  <si>
    <t xml:space="preserve">Composição:  5932              </t>
  </si>
  <si>
    <t xml:space="preserve">Serviço:  MOTONIVELADORA POTÊNCIA BÁSICA LÍQUIDA (PRIMEIRA MARCHA) 125 </t>
  </si>
  <si>
    <t xml:space="preserve">Composição:  5934              </t>
  </si>
  <si>
    <t xml:space="preserve">Composição:  5940              </t>
  </si>
  <si>
    <t xml:space="preserve">Serviço:  PÁ CARREGADEIRA SOBRE RODAS,   POTÊNCIA LÍQUIDA 128 HP,      </t>
  </si>
  <si>
    <t xml:space="preserve">Composição:  5942              </t>
  </si>
  <si>
    <t xml:space="preserve">Composição:  5944              </t>
  </si>
  <si>
    <t>Serviço:  PÁ CARREGADEIRA SOBRE RODAS,   POTÊNCIA 197 HP, CAPACIDADE DA</t>
  </si>
  <si>
    <t xml:space="preserve">Composição:  5946              </t>
  </si>
  <si>
    <t xml:space="preserve">Composição:  5948              </t>
  </si>
  <si>
    <t>Serviço:  ROLO COMPACTADOR VIBRATORIO DE UM CILINDRO LISO DE ACO, POTEN</t>
  </si>
  <si>
    <t xml:space="preserve">Composição:  6879              </t>
  </si>
  <si>
    <t xml:space="preserve">Composição:  6880              </t>
  </si>
  <si>
    <t xml:space="preserve">Composição:  7049              </t>
  </si>
  <si>
    <t xml:space="preserve">Serviço:  ROLO COMPACTADOR PE DE         CARNEIRO VIBRATORIO, POTENCIA </t>
  </si>
  <si>
    <t xml:space="preserve">Composição:  53882             </t>
  </si>
  <si>
    <t xml:space="preserve">Composição:  88236             </t>
  </si>
  <si>
    <t xml:space="preserve">Serviço:  FERRAMENTAS (ENCARGOS          COMPLEMENTARES) - HORISTA     </t>
  </si>
  <si>
    <t xml:space="preserve">Composição:  88237             </t>
  </si>
  <si>
    <t xml:space="preserve">Serviço:  EPI (ENCARGOS COMPLEMENTARES)  - HORISTA                     </t>
  </si>
  <si>
    <t xml:space="preserve">PAR   </t>
  </si>
  <si>
    <t xml:space="preserve">Composição:  88243             </t>
  </si>
  <si>
    <t xml:space="preserve">Serviço:  AJUDANTE ESPECIALIZADO COM     ENCARGOS COMPLEMENTARES       </t>
  </si>
  <si>
    <t xml:space="preserve">Composição:  88247             </t>
  </si>
  <si>
    <t xml:space="preserve">Serviço:  AUXILIAR DE ELETRICISTA COM    ENCARGOS COMPLEMENTARES       </t>
  </si>
  <si>
    <t xml:space="preserve">Composição:  88253             </t>
  </si>
  <si>
    <t xml:space="preserve">Serviço:  AUXILIAR DE TOPÓGRAFO COM      ENCARGOS COMPLEMENTARES       </t>
  </si>
  <si>
    <t xml:space="preserve">Composição:  88260             </t>
  </si>
  <si>
    <t xml:space="preserve">Serviço:  CALCETEIRO COM ENCARGOS        COMPLEMENTARES                </t>
  </si>
  <si>
    <t xml:space="preserve">Composição:  88262             </t>
  </si>
  <si>
    <t xml:space="preserve">Serviço:  CARPINTEIRO DE FORMAS COM      ENCARGOS COMPLEMENTARES       </t>
  </si>
  <si>
    <t xml:space="preserve">Composição:  88264             </t>
  </si>
  <si>
    <t xml:space="preserve">Serviço:  ELETRICISTA COM ENCARGOS       COMPLEMENTARES                </t>
  </si>
  <si>
    <t xml:space="preserve">Composição:  88282             </t>
  </si>
  <si>
    <t xml:space="preserve">Serviço:  MOTORISTA DE CAMINHÃO COM      ENCARGOS COMPLEMENTARES       </t>
  </si>
  <si>
    <t xml:space="preserve">Composição:  88288             </t>
  </si>
  <si>
    <t xml:space="preserve">Serviço:  NIVELADOR COM ENCARGOS         COMPLEMENTARES                </t>
  </si>
  <si>
    <t xml:space="preserve">Composição:  88309             </t>
  </si>
  <si>
    <t xml:space="preserve">Serviço:  PEDREIRO COM ENCARGOS          COMPLEMENTARES                </t>
  </si>
  <si>
    <t xml:space="preserve">Composição:  88310             </t>
  </si>
  <si>
    <t xml:space="preserve">Serviço:  PINTOR COM ENCARGOS            COMPLEMENTARES                </t>
  </si>
  <si>
    <t xml:space="preserve">Composição:  88314             </t>
  </si>
  <si>
    <t xml:space="preserve">Serviço:  RASTELEIRO COM ENCARGOS        COMPLEMENTARES                </t>
  </si>
  <si>
    <t xml:space="preserve">Composição:  88441             </t>
  </si>
  <si>
    <t xml:space="preserve">Serviço:  JARDINEIRO COM ENCARGOS        COMPLEMENTARES                </t>
  </si>
  <si>
    <t xml:space="preserve">Composição:  88316             </t>
  </si>
  <si>
    <t xml:space="preserve">Serviço:  SERVENTE COM ENCARGOS          COMPLEMENTARES                </t>
  </si>
  <si>
    <t xml:space="preserve">Composição:  88597             </t>
  </si>
  <si>
    <t xml:space="preserve">Serviço:  DESENHISTA DETALHISTA COM      ENCARGOS COMPLEMENTARES       </t>
  </si>
  <si>
    <t xml:space="preserve">Composição:  88631             </t>
  </si>
  <si>
    <t xml:space="preserve">Serviço:  ARGAMASSA TRAÇO 1:4 (CIMENTO E AREIA MÉDIA), PREPARO MANUAL. </t>
  </si>
  <si>
    <t xml:space="preserve">Composição:  95321             </t>
  </si>
  <si>
    <t xml:space="preserve">Serviço:  CURSO DE CAPACITAÇÃO (AUXILIAR DE SERVIÇOS GERAIS) - HORISTA </t>
  </si>
  <si>
    <t xml:space="preserve">Composição:  95388             </t>
  </si>
  <si>
    <t xml:space="preserve">Serviço:  CURSO DE CAPACITAÇÃO (VIGIA    NOTURNO) - HORISTA            </t>
  </si>
  <si>
    <t xml:space="preserve">Composição:  95392             </t>
  </si>
  <si>
    <t xml:space="preserve">Serviço:  CURSO DE CAPACITAÇÃO           (ALMOXARIFE) - HORISTA        </t>
  </si>
  <si>
    <t xml:space="preserve">Composição:  95401             </t>
  </si>
  <si>
    <t xml:space="preserve">Serviço:  CURSO DE CAPACITAÇÃO           (ENCARREGADO GERAL) - HORISTA </t>
  </si>
  <si>
    <t xml:space="preserve">Composição:  95402             </t>
  </si>
  <si>
    <t xml:space="preserve">Serviço:  CURSO DE CAPACITAÇÃO           (ENGENHEIRO CIVIL DE OBRA     </t>
  </si>
  <si>
    <t xml:space="preserve">Composição:  95407             </t>
  </si>
  <si>
    <t xml:space="preserve">Serviço:  CURSO DE CAPACITAÇÃO           (ENGENHEIRO ELETRICISTA) -    </t>
  </si>
  <si>
    <t xml:space="preserve">Composição:  74022/001         </t>
  </si>
  <si>
    <t xml:space="preserve">Serviço:  ENSAIO DE PENETRACAO -         MATERIAL BETUMINOSO           </t>
  </si>
  <si>
    <t xml:space="preserve">Composição:  74022/002         </t>
  </si>
  <si>
    <t xml:space="preserve">Serviço:  ENSAIO DE VISCOSIDADE SAYBOLT  - FUROL - MATERIAL BETUMINOSO </t>
  </si>
  <si>
    <t xml:space="preserve">Composição:  74022/003         </t>
  </si>
  <si>
    <t>Serviço:  ENSAIO DE DETERMINACAO DA      PENEIRACAO - EMULSAO ASFALTICA</t>
  </si>
  <si>
    <t xml:space="preserve">Composição:  74022/004         </t>
  </si>
  <si>
    <t xml:space="preserve">Serviço:  ENSAIO DE DETERMINACAO DA      SEDIMENTACAO - EMULSAO        </t>
  </si>
  <si>
    <t xml:space="preserve">Composição:  74022/006         </t>
  </si>
  <si>
    <t xml:space="preserve">Serviço:  ENSAIO DE GRANULOMETRIA POR    PENEIRAMENTO - SOLOS          </t>
  </si>
  <si>
    <t xml:space="preserve">Composição:  74022/008         </t>
  </si>
  <si>
    <t xml:space="preserve">Serviço:  ENSAIO DE LIMITE DE LIQUIDEZ - SOLOS                         </t>
  </si>
  <si>
    <t xml:space="preserve">Composição:  74022/009         </t>
  </si>
  <si>
    <t xml:space="preserve">Serviço:  ENSAIO DE LIMITE DE            PLASTICIDADE - SOLOS          </t>
  </si>
  <si>
    <t xml:space="preserve">Composição:  74022/010         </t>
  </si>
  <si>
    <t xml:space="preserve">Serviço:  ENSAIO DE COMPACTACAO -        AMOSTRAS NAO TRABALHADAS -    </t>
  </si>
  <si>
    <t xml:space="preserve">Composição:  74022/015         </t>
  </si>
  <si>
    <t xml:space="preserve">Serviço:  ENSAIO DE MASSA ESPECIFICA -   IN SITU - METODO BALAO DE     </t>
  </si>
  <si>
    <t xml:space="preserve">Composição:  74022/019         </t>
  </si>
  <si>
    <t xml:space="preserve">Serviço:  ENSAIO DE INDICE DE SUPORTE    CALIFORNIA - AMOSTRAS NAO     </t>
  </si>
  <si>
    <t xml:space="preserve">Composição:  74022/023         </t>
  </si>
  <si>
    <t xml:space="preserve">Serviço:  ENSAIO DE TEOR DE UMIDADE -    PROCESSO SPEEDY - SOLOS E     </t>
  </si>
  <si>
    <t xml:space="preserve">Composição:  74022/025         </t>
  </si>
  <si>
    <t xml:space="preserve">Serviço:  ENSAIO DE PONTO DE FULGOR -    MATERIAL BETUMINOSO           </t>
  </si>
  <si>
    <t xml:space="preserve">Composição:  74022/026         </t>
  </si>
  <si>
    <t xml:space="preserve">Serviço:  ENSAIO DE DESTILACAO - ASFALTO DILUIDO                       </t>
  </si>
  <si>
    <t xml:space="preserve">Composição:  74022/027         </t>
  </si>
  <si>
    <t xml:space="preserve">Serviço:  ENSAIO DE CONTROLE DE TAXA DE  APLICACAO DE LIGANTE          </t>
  </si>
  <si>
    <t xml:space="preserve">Composição:  74022/028         </t>
  </si>
  <si>
    <t xml:space="preserve">Serviço:  ENSAIO DE SUSCEPTIBILIDADE     TERMICA - INDICE PFEIFFER -   </t>
  </si>
  <si>
    <t xml:space="preserve">Composição:  74022/029         </t>
  </si>
  <si>
    <t xml:space="preserve">Serviço:  ENSAIO DE ESPUMA - MATERIAL    ASFALTICO                     </t>
  </si>
  <si>
    <t xml:space="preserve">Composição:  74022/040         </t>
  </si>
  <si>
    <t xml:space="preserve">Serviço:  ENSAIO MARSHALL - MISTURA      BETUMINOSA A QUENTE           </t>
  </si>
  <si>
    <t xml:space="preserve">Composição:  74022/042         </t>
  </si>
  <si>
    <t xml:space="preserve">Serviço:  ENSAIO DE EQUIVALENTE EM AREIA - SOLOS                       </t>
  </si>
  <si>
    <t xml:space="preserve">Composição:  74022/045         </t>
  </si>
  <si>
    <t xml:space="preserve">Serviço:  ENSAIO DE VISCOSIDADE          CINEMATICA - ASFALTO          </t>
  </si>
  <si>
    <t xml:space="preserve">Composição:  74022/047         </t>
  </si>
  <si>
    <t>Serviço:  ENSAIO DE RESIDUO POR          EVAPORACAO - EMULSAO ASFALTICA</t>
  </si>
  <si>
    <t xml:space="preserve">Composição:  74022/048         </t>
  </si>
  <si>
    <t xml:space="preserve">Serviço:  ENSAIO DE CARGA DA PARTICULA - EMULSAO ASFALTICA             </t>
  </si>
  <si>
    <t xml:space="preserve">Composição:  74022/052         </t>
  </si>
  <si>
    <t xml:space="preserve">Serviço:  ENSAIO DE GRANULOMETRIA DO     AGREGADO                      </t>
  </si>
  <si>
    <t xml:space="preserve">Composição:  74022/054         </t>
  </si>
  <si>
    <t xml:space="preserve">Serviço:  ENSAIO DE GRANULOMETRIA DO     FILLER                        </t>
  </si>
  <si>
    <t xml:space="preserve">Composição:  74022/055         </t>
  </si>
  <si>
    <t xml:space="preserve">Serviço:  ENSAIO DE TRACAO POR           COMPRESSAO DIAMETRAL -        </t>
  </si>
  <si>
    <t xml:space="preserve">Composição:  74022/056         </t>
  </si>
  <si>
    <t xml:space="preserve">Serviço:  ENSAIO DE DENSIDADE DO         MATERIAL BETUMINOSO           </t>
  </si>
  <si>
    <t xml:space="preserve">Composição:  83362             </t>
  </si>
  <si>
    <t xml:space="preserve">Composição:  84013             </t>
  </si>
  <si>
    <t xml:space="preserve">Composição:  89035             </t>
  </si>
  <si>
    <t xml:space="preserve">Serviço:  TRATOR DE PNEUS, POTÊNCIA 85   CV, TRAÇÃO 4X4, PESO COM      </t>
  </si>
  <si>
    <t xml:space="preserve">Composição:  89036             </t>
  </si>
  <si>
    <t xml:space="preserve">Composição:  89227             </t>
  </si>
  <si>
    <t xml:space="preserve">Composição:  90991             </t>
  </si>
  <si>
    <t xml:space="preserve">Composição:  91277             </t>
  </si>
  <si>
    <t>Serviço:  PLACA VIBRATÓRIA REVERSÍVEL    COM MOTOR 4 TEMPOS A GASOLINA,</t>
  </si>
  <si>
    <t xml:space="preserve">Composição:  91278             </t>
  </si>
  <si>
    <t xml:space="preserve">Composição:  91283             </t>
  </si>
  <si>
    <t>Serviço:  CORTADORA DE PISO COM MOTOR 4  TEMPOS A GASOLINA, POTÊNCIA DE</t>
  </si>
  <si>
    <t xml:space="preserve">Composição:  91285             </t>
  </si>
  <si>
    <t xml:space="preserve">Composição:  91359             </t>
  </si>
  <si>
    <t xml:space="preserve">Composição:  91360             </t>
  </si>
  <si>
    <t xml:space="preserve">Composição:  91361             </t>
  </si>
  <si>
    <t xml:space="preserve">Composição:  91634             </t>
  </si>
  <si>
    <t xml:space="preserve">Serviço:  GUINDAUTO HIDRÁULICO,          CAPACIDADE MÁXIMA DE CARGA    </t>
  </si>
  <si>
    <t xml:space="preserve">Composição:  92043             </t>
  </si>
  <si>
    <t xml:space="preserve">Serviço:  DISTRIBUIDOR DE AGREGADOS      REBOCAVEL, CAPACIDADE 1,9 M³, </t>
  </si>
  <si>
    <t xml:space="preserve">Composição:  92145             </t>
  </si>
  <si>
    <t>Serviço:  CAMINHONETE CABINE SIMPLES COM MOTOR 1.6 FLEX, CÂMBIO MANUAL,</t>
  </si>
  <si>
    <t xml:space="preserve">Composição:  92960             </t>
  </si>
  <si>
    <t>Serviço:  MÁQUINA EXTRUSORA DE CONCRETO  PARA GUIAS E SARJETAS, MOTOR A</t>
  </si>
  <si>
    <t xml:space="preserve">Composição:  92961             </t>
  </si>
  <si>
    <t xml:space="preserve">Composição:  95121             </t>
  </si>
  <si>
    <t>Serviço:  USINA MISTURADORA DE SOLOS,    CAPACIDADE DE 200 A 500 TON/H,</t>
  </si>
  <si>
    <t xml:space="preserve">Composição:  95133             </t>
  </si>
  <si>
    <t xml:space="preserve">Serviço:  MÁQUINA DEMARCADORA DE FAIXA   DE TRÁFEGO À FRIO,            </t>
  </si>
  <si>
    <t xml:space="preserve">Composição:  74164/004         </t>
  </si>
  <si>
    <t xml:space="preserve">Serviço:  LASTRO DE BRITA                                              </t>
  </si>
  <si>
    <t xml:space="preserve">Composição:  73972/001         </t>
  </si>
  <si>
    <t xml:space="preserve">Serviço:  CONCRETO FCK=25MPA, VIRADO EM  BETONEIRA, SEM LANCAMENTO     </t>
  </si>
  <si>
    <t xml:space="preserve">Composição:  74157/004         </t>
  </si>
  <si>
    <t xml:space="preserve">Serviço:  LANCAMENTO/APLICACAO MANUAL DE CONCRETO EM FUNDACOES         </t>
  </si>
  <si>
    <t xml:space="preserve">Composição:  92264             </t>
  </si>
  <si>
    <t xml:space="preserve">Serviço:  FABRICAÇÃO DE FÔRMA PARA       PILARES E ESTRUTURAS          </t>
  </si>
  <si>
    <t xml:space="preserve">Composição:  92916             </t>
  </si>
  <si>
    <t>Serviço:  ARMAÇÃO DE FUNDAÇÕES E         ESTRUTURAS DE CONCRETO ARMADO,</t>
  </si>
  <si>
    <t xml:space="preserve">Composição:  74106/001         </t>
  </si>
  <si>
    <t xml:space="preserve">Serviço:  IMPERMEABILIZACAO DE           ESTRUTURAS ENTERRADAS, COM    </t>
  </si>
  <si>
    <t xml:space="preserve">Composição:  73965/010         </t>
  </si>
  <si>
    <t xml:space="preserve">Serviço:  ESCAVACAO MANUAL DE VALA EM    MATERIAL DE 1A CATEGORIA ATE  </t>
  </si>
  <si>
    <t xml:space="preserve">Composição:  72841             </t>
  </si>
  <si>
    <t xml:space="preserve">Composição:  72896             </t>
  </si>
  <si>
    <t xml:space="preserve">Composição:  73948/016         </t>
  </si>
  <si>
    <t xml:space="preserve">Serviço:  LIMPEZA MANUAL DO TERRENO (C/  RASPAGEM SUPERFICIAL)         </t>
  </si>
  <si>
    <t xml:space="preserve">Composição:  88297             </t>
  </si>
  <si>
    <t xml:space="preserve">Composição:  91533             </t>
  </si>
  <si>
    <t xml:space="preserve">Serviço:  COMPACTADOR DE SOLOS DE        PERCUSSÃO (SOQUETE) COM MOTOR </t>
  </si>
  <si>
    <t xml:space="preserve">Composição:  91534             </t>
  </si>
  <si>
    <t xml:space="preserve">Composição:  73983/001         </t>
  </si>
  <si>
    <t>Serviço:  CONCRETO FCK=15MPA, VIRADO EM  BETONEIRA, SEM LANCAMENTO, COM</t>
  </si>
  <si>
    <t xml:space="preserve">Composição:  92423             </t>
  </si>
  <si>
    <t xml:space="preserve">Serviço:  MONTAGEM E DESMONTAGEM DE      FÔRMA DE PILARES RETANGULARES </t>
  </si>
  <si>
    <t xml:space="preserve">Composição:  92917             </t>
  </si>
  <si>
    <t xml:space="preserve">Composição:  72131             </t>
  </si>
  <si>
    <t xml:space="preserve">Serviço:  ALVENARIA EM TIJOLO CERAMICO   MACICO 5X10X20CM 1 VEZ        </t>
  </si>
  <si>
    <t xml:space="preserve">Composição:  5997              </t>
  </si>
  <si>
    <t xml:space="preserve">Serviço:  BARRA LISA COM ARGAMASSA TRACO 1:4 (CIMENTO E AREIA GROSSA), </t>
  </si>
  <si>
    <t xml:space="preserve">Composição:  EQ05050400C       </t>
  </si>
  <si>
    <t xml:space="preserve">Serviço:  CAMINHAO COM CARROCERIA FIXA,  CAPACIDADE DE 7,5T, COM       </t>
  </si>
  <si>
    <t xml:space="preserve">Composição:  EQ05050406A       </t>
  </si>
  <si>
    <t xml:space="preserve">Composição:  TC05050350/       </t>
  </si>
  <si>
    <t xml:space="preserve">Serviço:  TRANSPORTE DE CARGA DE         QUALQUER NATUREZA  EXCLUSIVE  </t>
  </si>
  <si>
    <t xml:space="preserve">Unid: T.KM  </t>
  </si>
  <si>
    <t xml:space="preserve">Composição:  TC05100050/       </t>
  </si>
  <si>
    <t xml:space="preserve">Serviço:  TRANSPORTE HORIZONTAL DE       MATERIAL A GRANEL EM CARRINHO </t>
  </si>
  <si>
    <t xml:space="preserve">Unid: T.DAM </t>
  </si>
  <si>
    <t xml:space="preserve">Composição:  TC10050150/       </t>
  </si>
  <si>
    <t xml:space="preserve">Serviço:  CARGA MANUAL E DESCARGA        MECANICA DE MATERIAL A GRANEL </t>
  </si>
  <si>
    <t xml:space="preserve">Composição:  5658              </t>
  </si>
  <si>
    <t xml:space="preserve">Composição:  5674              </t>
  </si>
  <si>
    <t xml:space="preserve">Composição:  5695              </t>
  </si>
  <si>
    <t xml:space="preserve">Composição:  5705              </t>
  </si>
  <si>
    <t xml:space="preserve">Composição:  5707              </t>
  </si>
  <si>
    <t xml:space="preserve">Composição:  5710              </t>
  </si>
  <si>
    <t xml:space="preserve">Composição:  5711              </t>
  </si>
  <si>
    <t xml:space="preserve">Composição:  5714              </t>
  </si>
  <si>
    <t xml:space="preserve">Composição:  5715              </t>
  </si>
  <si>
    <t xml:space="preserve">Composição:  5721              </t>
  </si>
  <si>
    <t xml:space="preserve">Composição:  5732              </t>
  </si>
  <si>
    <t xml:space="preserve">Composição:  5733              </t>
  </si>
  <si>
    <t xml:space="preserve">Composição:  5763              </t>
  </si>
  <si>
    <t xml:space="preserve">Composição:  5779              </t>
  </si>
  <si>
    <t xml:space="preserve">Composição:  5787              </t>
  </si>
  <si>
    <t xml:space="preserve">Composição:  5791              </t>
  </si>
  <si>
    <t xml:space="preserve">Composição:  5792              </t>
  </si>
  <si>
    <t xml:space="preserve">Composição:  7030              </t>
  </si>
  <si>
    <t>Serviço:  TANQUE DE ASFALTO ESTACIONÁRIO COM SERPENTINA, CAPACIDADE 30.</t>
  </si>
  <si>
    <t xml:space="preserve">Composição:  7038              </t>
  </si>
  <si>
    <t xml:space="preserve">Composição:  7039              </t>
  </si>
  <si>
    <t xml:space="preserve">Composição:  7040              </t>
  </si>
  <si>
    <t xml:space="preserve">Composição:  7051              </t>
  </si>
  <si>
    <t xml:space="preserve">Composição:  7052              </t>
  </si>
  <si>
    <t xml:space="preserve">Composição:  7053              </t>
  </si>
  <si>
    <t xml:space="preserve">Composição:  7054              </t>
  </si>
  <si>
    <t xml:space="preserve">Composição:  7063              </t>
  </si>
  <si>
    <t xml:space="preserve">Composição:  7064              </t>
  </si>
  <si>
    <t xml:space="preserve">Composição:  7065              </t>
  </si>
  <si>
    <t xml:space="preserve">Composição:  7066              </t>
  </si>
  <si>
    <t xml:space="preserve">Composição:  53788             </t>
  </si>
  <si>
    <t xml:space="preserve">Composição:  53792             </t>
  </si>
  <si>
    <t xml:space="preserve">Composição:  53797             </t>
  </si>
  <si>
    <t xml:space="preserve">Composição:  53804             </t>
  </si>
  <si>
    <t xml:space="preserve">Composição:  53810             </t>
  </si>
  <si>
    <t xml:space="preserve">Composição:  53823             </t>
  </si>
  <si>
    <t xml:space="preserve">Composição:  53831             </t>
  </si>
  <si>
    <t xml:space="preserve">Composição:  53849             </t>
  </si>
  <si>
    <t xml:space="preserve">Composição:  53857             </t>
  </si>
  <si>
    <t xml:space="preserve">Composição:  53858             </t>
  </si>
  <si>
    <t xml:space="preserve">Composição:  53861             </t>
  </si>
  <si>
    <t xml:space="preserve">Composição:  55263             </t>
  </si>
  <si>
    <t xml:space="preserve">Composição:  88249             </t>
  </si>
  <si>
    <t xml:space="preserve">Serviço:  AUXILIAR DE LABORATÓRIO COM    ENCARGOS COMPLEMENTARES       </t>
  </si>
  <si>
    <t xml:space="preserve">Composição:  88281             </t>
  </si>
  <si>
    <t xml:space="preserve">Serviço:  MOTORISTA DE BASCULANTE COM    ENCARGOS COMPLEMENTARES       </t>
  </si>
  <si>
    <t xml:space="preserve">Composição:  88284             </t>
  </si>
  <si>
    <t xml:space="preserve">Serviço:  MOTORISTA DE VEIÍCULO LEVE COM ENCARGOS COMPLEMENTARES       </t>
  </si>
  <si>
    <t xml:space="preserve">Composição:  88286             </t>
  </si>
  <si>
    <t xml:space="preserve">Serviço:  MOTORISTA OPERADOR DE MUNCK    COM ENCARGOS COMPLEMENTARES   </t>
  </si>
  <si>
    <t xml:space="preserve">Composição:  88293             </t>
  </si>
  <si>
    <t xml:space="preserve">Serviço:  OPERADOR DE DEMARCADORA DE     FAIXAS COM ENCARGOS           </t>
  </si>
  <si>
    <t xml:space="preserve">Composição:  88294             </t>
  </si>
  <si>
    <t xml:space="preserve">Serviço:  OPERADOR DE ESCAVADEIRA COM    ENCARGOS COMPLEMENTARES       </t>
  </si>
  <si>
    <t xml:space="preserve">Composição:  88300             </t>
  </si>
  <si>
    <t xml:space="preserve">Serviço:  OPERADOR DE MOTONIVELADORA COM ENCARGOS COMPLEMENTARES       </t>
  </si>
  <si>
    <t xml:space="preserve">Composição:  88301             </t>
  </si>
  <si>
    <t xml:space="preserve">Serviço:  OPERADOR DE PÁ CARREGADEIRA    COM ENCARGOS COMPLEMENTARES   </t>
  </si>
  <si>
    <t xml:space="preserve">Composição:  88302             </t>
  </si>
  <si>
    <t xml:space="preserve">Serviço:  OPERADOR DE PAVIMENTADORA COM  ENCARGOS COMPLEMENTARES       </t>
  </si>
  <si>
    <t xml:space="preserve">Composição:  88303             </t>
  </si>
  <si>
    <t xml:space="preserve">Serviço:  OPERADOR DE ROLO COMPACTADOR   COM ENCARGOS COMPLEMENTARES   </t>
  </si>
  <si>
    <t xml:space="preserve">Composição:  88304             </t>
  </si>
  <si>
    <t xml:space="preserve">Serviço:  OPERADOR DE USINA DE ASFALTO,  DE SOLOS OU DE CONCRETO COM   </t>
  </si>
  <si>
    <t xml:space="preserve">Composição:  88321             </t>
  </si>
  <si>
    <t xml:space="preserve">Serviço:  TÉCNICO DE LABORATÓRIO COM     ENCARGOS COMPLEMENTARES       </t>
  </si>
  <si>
    <t xml:space="preserve">Composição:  88324             </t>
  </si>
  <si>
    <t xml:space="preserve">Serviço:  TRATORISTA COM ENCARGOS        COMPLEMENTARES                </t>
  </si>
  <si>
    <t xml:space="preserve">Composição:  88377             </t>
  </si>
  <si>
    <t xml:space="preserve">Serviço:  OPERADOR DE BETONEIRA          ESTACIONÁRIA/MISTURADOR COM   </t>
  </si>
  <si>
    <t xml:space="preserve">Composição:  95313             </t>
  </si>
  <si>
    <t xml:space="preserve">Serviço:  CURSO DE CAPACITAÇÃO (AJUDANTE ESPECIALIZADO) - HORISTA      </t>
  </si>
  <si>
    <t xml:space="preserve">Composição:  95316             </t>
  </si>
  <si>
    <t xml:space="preserve">Serviço:  CURSO DE CAPACITAÇÃO (AUXILIAR DE ELETRICISTA) - HORISTA     </t>
  </si>
  <si>
    <t xml:space="preserve">Composição:  95322             </t>
  </si>
  <si>
    <t xml:space="preserve">Serviço:  CURSO DE CAPACITAÇÃO (AUXILIAR DE TOPÓGRAFO) - HORISTA       </t>
  </si>
  <si>
    <t xml:space="preserve">Composição:  95328             </t>
  </si>
  <si>
    <t xml:space="preserve">Serviço:  CURSO DE CAPACITAÇÃO           (CALCETEIRO) - HORISTA        </t>
  </si>
  <si>
    <t xml:space="preserve">Composição:  95330             </t>
  </si>
  <si>
    <t xml:space="preserve">Serviço:  CURSO DE CAPACITAÇÃO           (CARPINTEIRO DE FÔRMAS) -     </t>
  </si>
  <si>
    <t xml:space="preserve">Composição:  95332             </t>
  </si>
  <si>
    <t xml:space="preserve">Serviço:  CURSO DE CAPACITAÇÃO           (ELETRICISTA) - HORISTA       </t>
  </si>
  <si>
    <t xml:space="preserve">Composição:  95347             </t>
  </si>
  <si>
    <t xml:space="preserve">Serviço:  CURSO DE CAPACITAÇÃO           (MOTORISTA DE CAMINHÃO) -     </t>
  </si>
  <si>
    <t xml:space="preserve">Composição:  95352             </t>
  </si>
  <si>
    <t xml:space="preserve">Serviço:  CURSO DE CAPACITAÇÃO           (NIVELADOR) - HORISTA         </t>
  </si>
  <si>
    <t xml:space="preserve">Composição:  95371             </t>
  </si>
  <si>
    <t xml:space="preserve">Serviço:  CURSO DE CAPACITAÇÃO           (PEDREIRO) - HORISTA          </t>
  </si>
  <si>
    <t xml:space="preserve">Composição:  95372             </t>
  </si>
  <si>
    <t xml:space="preserve">Serviço:  CURSO DE CAPACITAÇÃO (PINTOR)  - HORISTA                     </t>
  </si>
  <si>
    <t xml:space="preserve">Composição:  95376             </t>
  </si>
  <si>
    <t xml:space="preserve">Serviço:  CURSO DE CAPACITAÇÃO           (RASTELEIRO) - HORISTA        </t>
  </si>
  <si>
    <t xml:space="preserve">Composição:  95378             </t>
  </si>
  <si>
    <t xml:space="preserve">Serviço:  CURSO DE CAPACITAÇÃO           (SERVENTE) - HORISTA          </t>
  </si>
  <si>
    <t xml:space="preserve">Composição:  95390             </t>
  </si>
  <si>
    <t xml:space="preserve">Serviço:  CURSO DE CAPACITAÇÃO           (JARDINEIRO) - HORISTA        </t>
  </si>
  <si>
    <t xml:space="preserve">Composição:  95391             </t>
  </si>
  <si>
    <t xml:space="preserve">Serviço:  CURSO DE CAPACITAÇÃO           (DESENHISTA DETALHISTA) -     </t>
  </si>
  <si>
    <t xml:space="preserve">Composição:  83361             </t>
  </si>
  <si>
    <t xml:space="preserve">Composição:  88830             </t>
  </si>
  <si>
    <t xml:space="preserve">Serviço:  BETONEIRA CAPACIDADE NOMINAL   DE 400 L, CAPACIDADE DE       </t>
  </si>
  <si>
    <t xml:space="preserve">Composição:  88831             </t>
  </si>
  <si>
    <t xml:space="preserve">Composição:  88832             </t>
  </si>
  <si>
    <t xml:space="preserve">Composição:  88834             </t>
  </si>
  <si>
    <t xml:space="preserve">Composição:  88835             </t>
  </si>
  <si>
    <t xml:space="preserve">Composição:  88836             </t>
  </si>
  <si>
    <t xml:space="preserve">Composição:  88855             </t>
  </si>
  <si>
    <t xml:space="preserve">Composição:  88856             </t>
  </si>
  <si>
    <t xml:space="preserve">Composição:  89009             </t>
  </si>
  <si>
    <t xml:space="preserve">Composição:  89010             </t>
  </si>
  <si>
    <t xml:space="preserve">Composição:  89015             </t>
  </si>
  <si>
    <t xml:space="preserve">Composição:  89016             </t>
  </si>
  <si>
    <t xml:space="preserve">Composição:  89033             </t>
  </si>
  <si>
    <t xml:space="preserve">Composição:  89034             </t>
  </si>
  <si>
    <t xml:space="preserve">Composição:  89225             </t>
  </si>
  <si>
    <t xml:space="preserve">Serviço:  BETONEIRA CAPACIDADE NOMINAL   DE 600 L, CAPACIDADE DE       </t>
  </si>
  <si>
    <t xml:space="preserve">Composição:  89226             </t>
  </si>
  <si>
    <t xml:space="preserve">Composição:  89128             </t>
  </si>
  <si>
    <t xml:space="preserve">Composição:  89129             </t>
  </si>
  <si>
    <t xml:space="preserve">Composição:  89130             </t>
  </si>
  <si>
    <t xml:space="preserve">Composição:  89131             </t>
  </si>
  <si>
    <t xml:space="preserve">Composição:  89210             </t>
  </si>
  <si>
    <t xml:space="preserve">Composição:  89211             </t>
  </si>
  <si>
    <t xml:space="preserve">Composição:  89219             </t>
  </si>
  <si>
    <t xml:space="preserve">Composição:  89220             </t>
  </si>
  <si>
    <t xml:space="preserve">Composição:  89228             </t>
  </si>
  <si>
    <t xml:space="preserve">Composição:  89229             </t>
  </si>
  <si>
    <t xml:space="preserve">Composição:  89240             </t>
  </si>
  <si>
    <t xml:space="preserve">Composição:  89241             </t>
  </si>
  <si>
    <t xml:space="preserve">Composição:  89264             </t>
  </si>
  <si>
    <t xml:space="preserve">Composição:  89265             </t>
  </si>
  <si>
    <t xml:space="preserve">Composição:  89266             </t>
  </si>
  <si>
    <t xml:space="preserve">Composição:  90586             </t>
  </si>
  <si>
    <t xml:space="preserve">Serviço:  VIBRADOR DE IMERSÃO, DIÂMETRO  DE PONTEIRA 45MM, MOTOR       </t>
  </si>
  <si>
    <t xml:space="preserve">Composição:  90587             </t>
  </si>
  <si>
    <t xml:space="preserve">Composição:  91273             </t>
  </si>
  <si>
    <t xml:space="preserve">Composição:  91274             </t>
  </si>
  <si>
    <t xml:space="preserve">Composição:  91275             </t>
  </si>
  <si>
    <t xml:space="preserve">Composição:  91276             </t>
  </si>
  <si>
    <t xml:space="preserve">Composição:  91279             </t>
  </si>
  <si>
    <t xml:space="preserve">Composição:  91280             </t>
  </si>
  <si>
    <t xml:space="preserve">Composição:  91281             </t>
  </si>
  <si>
    <t xml:space="preserve">Composição:  91282             </t>
  </si>
  <si>
    <t xml:space="preserve">Composição:  91367             </t>
  </si>
  <si>
    <t xml:space="preserve">Composição:  91368             </t>
  </si>
  <si>
    <t xml:space="preserve">Composição:  91369             </t>
  </si>
  <si>
    <t xml:space="preserve">Composição:  91396             </t>
  </si>
  <si>
    <t xml:space="preserve">Composição:  91397             </t>
  </si>
  <si>
    <t xml:space="preserve">Composição:  91398             </t>
  </si>
  <si>
    <t xml:space="preserve">Composição:  91468             </t>
  </si>
  <si>
    <t xml:space="preserve">Composição:  91469             </t>
  </si>
  <si>
    <t xml:space="preserve">Composição:  91484             </t>
  </si>
  <si>
    <t xml:space="preserve">Composição:  91485             </t>
  </si>
  <si>
    <t xml:space="preserve">Composição:  91629             </t>
  </si>
  <si>
    <t xml:space="preserve">Composição:  91630             </t>
  </si>
  <si>
    <t xml:space="preserve">Composição:  91631             </t>
  </si>
  <si>
    <t xml:space="preserve">Composição:  91632             </t>
  </si>
  <si>
    <t xml:space="preserve">Composição:  91633             </t>
  </si>
  <si>
    <t xml:space="preserve">Composição:  92040             </t>
  </si>
  <si>
    <t xml:space="preserve">Composição:  92041             </t>
  </si>
  <si>
    <t xml:space="preserve">Composição:  92042             </t>
  </si>
  <si>
    <t xml:space="preserve">Composição:  92140             </t>
  </si>
  <si>
    <t xml:space="preserve">Composição:  92141             </t>
  </si>
  <si>
    <t xml:space="preserve">Composição:  92142             </t>
  </si>
  <si>
    <t xml:space="preserve">Composição:  92143             </t>
  </si>
  <si>
    <t xml:space="preserve">Composição:  92144             </t>
  </si>
  <si>
    <t xml:space="preserve">Composição:  92956             </t>
  </si>
  <si>
    <t xml:space="preserve">Composição:  92957             </t>
  </si>
  <si>
    <t xml:space="preserve">Composição:  92958             </t>
  </si>
  <si>
    <t xml:space="preserve">Composição:  92959             </t>
  </si>
  <si>
    <t xml:space="preserve">Composição:  93236             </t>
  </si>
  <si>
    <t xml:space="preserve">Composição:  93433             </t>
  </si>
  <si>
    <t xml:space="preserve">Serviço:  USINA DE MISTURA ASFÁLTICA À   QUENTE, TIPO CONTRA FLUXO,    </t>
  </si>
  <si>
    <t xml:space="preserve">Composição:  95118             </t>
  </si>
  <si>
    <t xml:space="preserve">Composição:  95119             </t>
  </si>
  <si>
    <t xml:space="preserve">Composição:  95120             </t>
  </si>
  <si>
    <t xml:space="preserve">KW/H  </t>
  </si>
  <si>
    <t xml:space="preserve">Composição:  95129             </t>
  </si>
  <si>
    <t xml:space="preserve">Composição:  95130             </t>
  </si>
  <si>
    <t xml:space="preserve">Composição:  95131             </t>
  </si>
  <si>
    <t xml:space="preserve">Composição:  95132             </t>
  </si>
  <si>
    <t xml:space="preserve">Serviço:  FERRAMENTAS (ENCARGOS          COMPLEMENTARES)               </t>
  </si>
  <si>
    <t xml:space="preserve">Serviço:  EPI (ENCARGOS COMPLEMENTARES)                                </t>
  </si>
  <si>
    <t xml:space="preserve">Composição:  88291             </t>
  </si>
  <si>
    <t xml:space="preserve">Serviço:  OPERADOR DE BETONEIRA          (CAMINHÃO) COM ENCARGOS       </t>
  </si>
  <si>
    <t xml:space="preserve">Composição:  89278             </t>
  </si>
  <si>
    <t xml:space="preserve">Composição:  88239             </t>
  </si>
  <si>
    <t xml:space="preserve">Serviço:  AJUDANTE DE CARPINTEIRO COM    ENCARGOS COMPLEMENTARES       </t>
  </si>
  <si>
    <t xml:space="preserve">Composição:  91692             </t>
  </si>
  <si>
    <t xml:space="preserve">Serviço:  SERRA CIRCULAR DE BANCADA COM  MOTOR ELÉTRICO POTÊNCIA DE    </t>
  </si>
  <si>
    <t xml:space="preserve">Composição:  91693             </t>
  </si>
  <si>
    <t xml:space="preserve">Composição:  92792             </t>
  </si>
  <si>
    <t xml:space="preserve">Serviço:  CORTE E DOBRA DE AÇO CA-50,    DIÂMETRO DE 6.3 MM, UTILIZADO </t>
  </si>
  <si>
    <t xml:space="preserve">Composição:  88238             </t>
  </si>
  <si>
    <t xml:space="preserve">Serviço:  AJUDANTE DE ARMADOR COM        ENCARGOS COMPLEMENTARES       </t>
  </si>
  <si>
    <t xml:space="preserve">Composição:  88245             </t>
  </si>
  <si>
    <t xml:space="preserve">Serviço:  ARMADOR COM ENCARGOS           COMPLEMENTARES                </t>
  </si>
  <si>
    <t xml:space="preserve">Composição:  5961              </t>
  </si>
  <si>
    <t xml:space="preserve">Composição:  91529             </t>
  </si>
  <si>
    <t xml:space="preserve">Composição:  91530             </t>
  </si>
  <si>
    <t xml:space="preserve">Composição:  91531             </t>
  </si>
  <si>
    <t xml:space="preserve">Composição:  91532             </t>
  </si>
  <si>
    <t xml:space="preserve">Composição:  87316             </t>
  </si>
  <si>
    <t>Serviço:  ARGAMASSA TRAÇO 1:4 (CIMENTO E AREIA GROSSA) PARA CHAPISCO CO</t>
  </si>
  <si>
    <t xml:space="preserve">Composição:  92263             </t>
  </si>
  <si>
    <t xml:space="preserve">Composição:  92793             </t>
  </si>
  <si>
    <t xml:space="preserve">Serviço:  CORTE E DOBRA DE AÇO CA-50,    DIÂMETRO DE 8.0 MM, UTILIZADO </t>
  </si>
  <si>
    <t xml:space="preserve">Composição:  87335             </t>
  </si>
  <si>
    <t xml:space="preserve">Serviço:  ARGAMASSA TRAÇO 1:2:8          (CIMENTO, CAL E AREIA MÉDIA)  </t>
  </si>
  <si>
    <t xml:space="preserve">Composição:  EQ05050050C       </t>
  </si>
  <si>
    <t xml:space="preserve">Composição:  EQ05050056A       </t>
  </si>
  <si>
    <t xml:space="preserve">Composição:  7032              </t>
  </si>
  <si>
    <t xml:space="preserve">Composição:  7033              </t>
  </si>
  <si>
    <t xml:space="preserve">Composição:  7034              </t>
  </si>
  <si>
    <t xml:space="preserve">Composição:  7035              </t>
  </si>
  <si>
    <t xml:space="preserve">Composição:  95318             </t>
  </si>
  <si>
    <t xml:space="preserve">Serviço:  CURSO DE CAPACITAÇÃO (AUXILIAR DE LABORATÓRIO) - HORISTA     </t>
  </si>
  <si>
    <t xml:space="preserve">Composição:  95346             </t>
  </si>
  <si>
    <t xml:space="preserve">Serviço:  CURSO DE CAPACITAÇÃO           (MOTORISTA DE BASCULANTE) -   </t>
  </si>
  <si>
    <t xml:space="preserve">Composição:  95349             </t>
  </si>
  <si>
    <t>Serviço:  CURSO DE CAPACITAÇÃO           (MOTORISTA DE VEIÍCULO LEVE) -</t>
  </si>
  <si>
    <t xml:space="preserve">Composição:  95351             </t>
  </si>
  <si>
    <t xml:space="preserve">Serviço:  CURSO DE CAPACITAÇÃO           (MOTORISTA OPERADOR DE MUNCK) </t>
  </si>
  <si>
    <t xml:space="preserve">Composição:  95356             </t>
  </si>
  <si>
    <t xml:space="preserve">Serviço:  CURSO DE CAPACITAÇÃO (OPERADOR DE DEMARCADORA DE FAIXAS) -   </t>
  </si>
  <si>
    <t xml:space="preserve">Composição:  95357             </t>
  </si>
  <si>
    <t xml:space="preserve">Serviço:  CURSO DE CAPACITAÇÃO (OPERADOR DE ESCAVADEIRA) - HORISTA     </t>
  </si>
  <si>
    <t xml:space="preserve">Composição:  95363             </t>
  </si>
  <si>
    <t xml:space="preserve">Serviço:  CURSO DE CAPACITAÇÃO (OPERADOR DE MOTONIVELADORA) - HORISTA  </t>
  </si>
  <si>
    <t xml:space="preserve">Composição:  95364             </t>
  </si>
  <si>
    <t xml:space="preserve">Serviço:  CURSO DE CAPACITAÇÃO (OPERADOR DE PÁ CARREGADEIRA) - HORISTA </t>
  </si>
  <si>
    <t xml:space="preserve">Composição:  95365             </t>
  </si>
  <si>
    <t xml:space="preserve">Serviço:  CURSO DE CAPACITAÇÃO (OPERADOR DE PAVIMENTADORA) - HORISTA   </t>
  </si>
  <si>
    <t xml:space="preserve">Composição:  95366             </t>
  </si>
  <si>
    <t>Serviço:  CURSO DE CAPACITAÇÃO (OPERADOR DE ROLO COMPACTADOR) - HORISTA</t>
  </si>
  <si>
    <t xml:space="preserve">Composição:  95367             </t>
  </si>
  <si>
    <t xml:space="preserve">Serviço:  CURSO DE CAPACITAÇÃO (OPERADOR DE USINA DE ASFALTO, DE SOLOS </t>
  </si>
  <si>
    <t xml:space="preserve">Composição:  95383             </t>
  </si>
  <si>
    <t xml:space="preserve">Serviço:  CURSO DE CAPACITAÇÃO (TÉCNICO  DE LABORATÓRIO) - HORISTA     </t>
  </si>
  <si>
    <t xml:space="preserve">Composição:  95386             </t>
  </si>
  <si>
    <t xml:space="preserve">Serviço:  CURSO DE CAPACITAÇÃO           (TRATORISTA) - HORISTA        </t>
  </si>
  <si>
    <t xml:space="preserve">Composição:  95389             </t>
  </si>
  <si>
    <t xml:space="preserve">Serviço:  CURSO DE CAPACITAÇÃO (OPERADOR DE BETONEIRA                  </t>
  </si>
  <si>
    <t xml:space="preserve">Composição:  88826             </t>
  </si>
  <si>
    <t xml:space="preserve">Composição:  88827             </t>
  </si>
  <si>
    <t xml:space="preserve">Composição:  88828             </t>
  </si>
  <si>
    <t xml:space="preserve">Composição:  88829             </t>
  </si>
  <si>
    <t xml:space="preserve">Composição:  89221             </t>
  </si>
  <si>
    <t xml:space="preserve">Composição:  89222             </t>
  </si>
  <si>
    <t xml:space="preserve">Composição:  89223             </t>
  </si>
  <si>
    <t xml:space="preserve">Composição:  89224             </t>
  </si>
  <si>
    <t xml:space="preserve">Composição:  90582             </t>
  </si>
  <si>
    <t xml:space="preserve">Composição:  90583             </t>
  </si>
  <si>
    <t xml:space="preserve">Composição:  90584             </t>
  </si>
  <si>
    <t xml:space="preserve">Composição:  90585             </t>
  </si>
  <si>
    <t xml:space="preserve">Composição:  93429             </t>
  </si>
  <si>
    <t xml:space="preserve">Composição:  93430             </t>
  </si>
  <si>
    <t xml:space="preserve">Composição:  93431             </t>
  </si>
  <si>
    <t xml:space="preserve">Composição:  93432             </t>
  </si>
  <si>
    <t xml:space="preserve">Composição:  89274             </t>
  </si>
  <si>
    <t xml:space="preserve">Composição:  89275             </t>
  </si>
  <si>
    <t xml:space="preserve">Composição:  89276             </t>
  </si>
  <si>
    <t xml:space="preserve">Composição:  89277             </t>
  </si>
  <si>
    <t xml:space="preserve">Composição:  91688             </t>
  </si>
  <si>
    <t xml:space="preserve">Composição:  91689             </t>
  </si>
  <si>
    <t xml:space="preserve">Composição:  91690             </t>
  </si>
  <si>
    <t xml:space="preserve">Composição:  91691             </t>
  </si>
  <si>
    <t xml:space="preserve">Composição:  88386             </t>
  </si>
  <si>
    <t xml:space="preserve">Serviço:  MISTURADOR DE ARGAMASSA, EIXO  HORIZONTAL, CAPACIDADE DE     </t>
  </si>
  <si>
    <t xml:space="preserve">Composição:  88392             </t>
  </si>
  <si>
    <t xml:space="preserve">Composição:  88387             </t>
  </si>
  <si>
    <t xml:space="preserve">Composição:  88389             </t>
  </si>
  <si>
    <t xml:space="preserve">Composição:  88390             </t>
  </si>
  <si>
    <t xml:space="preserve">Composição:  88391             </t>
  </si>
  <si>
    <t xml:space="preserve">M³    </t>
  </si>
  <si>
    <t>Serviço:  CAMINHÃO BASCULANTE 6 M³, PESO BRUTO TOTAL 16.000 KG, CARGA Ú</t>
  </si>
  <si>
    <t xml:space="preserve">Serviço:  ESPARGIDOR DE ASFALTO          PRESSURIZADO, TANQUE 6 M³ COM </t>
  </si>
  <si>
    <t xml:space="preserve">Serviço:  ESCAVADEIRA HIDRÁULICA SOBRE   ESTEIRAS, CAÇAMBA 0,80 M³,    </t>
  </si>
  <si>
    <t xml:space="preserve">Serviço:  CARGA MANUAL DE TERRA EM       CAMINHAO BASCULANTE 6 M³      </t>
  </si>
  <si>
    <t xml:space="preserve">Serviço:  CAMINHAO BASCULANTE,           CAPACIDADE DE 5M³, COM        </t>
  </si>
  <si>
    <t>COMPOSIÇÕES ORSE</t>
  </si>
  <si>
    <t>COMPOSIÇÃO CPOS</t>
  </si>
  <si>
    <t>COMPOSIÇÕES DEMAIS BANCOS DE DADOS</t>
  </si>
  <si>
    <t xml:space="preserve">24.03.340 TAMPA EM CHAPA DE SEGURANÇA TIPO XADREZ, AÇO GALVANIZADO A FOGO ANTIDERRAPANTE DE 1/4´ </t>
  </si>
  <si>
    <t xml:space="preserve">B.01.000.010139 PEDREIRO </t>
  </si>
  <si>
    <t xml:space="preserve">H </t>
  </si>
  <si>
    <t xml:space="preserve">B.01.000.010146 SERVENTE </t>
  </si>
  <si>
    <t xml:space="preserve">H.04.000.026666 TAMPA EM CHAPA XADREZ GALVANIZADA A FOGO ANTIDERRAPENTE, ESPESSURA 1/4´ 50KG/M² COM CANTONEIRA 1´ X 1´ X 1/8´ </t>
  </si>
  <si>
    <t xml:space="preserve">Serviço:  ART - ANOTAÇÃO DE RESPONSABILIDADE TÉCNICA </t>
  </si>
  <si>
    <t xml:space="preserve">Qtd       </t>
  </si>
  <si>
    <t>C. Unit.</t>
  </si>
  <si>
    <t xml:space="preserve">C. Total   </t>
  </si>
  <si>
    <t xml:space="preserve">IM9034 - ART - ANOTAÇÃO DE RESPONSABILIDADE TÉCNICA </t>
  </si>
  <si>
    <t xml:space="preserve">Serviço:  ENGENHEIRO CIVIL DE OBRA JUNIOR COM ENCARGOS COMPLEMENTARES </t>
  </si>
  <si>
    <t xml:space="preserve">Mão de Obra                   </t>
  </si>
  <si>
    <t xml:space="preserve">02706 - ENGENHEIRO CIVIL DE OBRA JUNIOR </t>
  </si>
  <si>
    <t xml:space="preserve">37372 - EXAMES - HORISTA (ENCARGOS COMPLEMENTARES) (COLETADO CAIXA) </t>
  </si>
  <si>
    <t xml:space="preserve">37373 - SEGURO - HORISTA (ENCARGOS COMPLEMENTARES) (COLETADO CAIXA) </t>
  </si>
  <si>
    <t xml:space="preserve">Auxiliares                    </t>
  </si>
  <si>
    <t xml:space="preserve">C. Unit. </t>
  </si>
  <si>
    <t xml:space="preserve">C. Total    </t>
  </si>
  <si>
    <t xml:space="preserve">88237 - EPI (ENCARGOS COMPLEMENTARES) - HORISTA </t>
  </si>
  <si>
    <t xml:space="preserve">95402 - CURSO DE CAPACITAÇÃO (ENGENHEIRO CIVIL DE OBRA JÚNIOR) - HORISTA </t>
  </si>
  <si>
    <t xml:space="preserve">Serviço:  ENGENHEIRO ELETRICISTA COM ENCARGOS COMPLEMENTARES </t>
  </si>
  <si>
    <t xml:space="preserve">34783 - ENGENHEIRO ELETRICISTA </t>
  </si>
  <si>
    <t xml:space="preserve">95407 - CURSO DE CAPACITAÇÃO (ENGENHEIRO ELETRICISTA) - HORISTA </t>
  </si>
  <si>
    <t xml:space="preserve">Serviço:  ENCARREGADO GERAL COM ENCARGOS COMPLEMENTARES </t>
  </si>
  <si>
    <t xml:space="preserve">04083 - ENCARREGADO GERAL DE OBRAS </t>
  </si>
  <si>
    <t xml:space="preserve">37370 - ALIMENTACAO - HORISTA (ENCARGOS COMPLEMENTARES) (COLETADO CAIXA) </t>
  </si>
  <si>
    <t xml:space="preserve">37371 - TRANSPORTE - HORISTA (ENCARGOS COMPLEMENTARES) (COLETADO CAIXA) </t>
  </si>
  <si>
    <t xml:space="preserve">95401 - CURSO DE CAPACITAÇÃO (ENCARREGADO GERAL) - HORISTA </t>
  </si>
  <si>
    <t xml:space="preserve">Serviço:  ALMOXARIFE COM ENCARGOS COMPLEMENTARES </t>
  </si>
  <si>
    <t xml:space="preserve">00253 - ALMOXARIFE </t>
  </si>
  <si>
    <t xml:space="preserve">95392 - CURSO DE CAPACITAÇÃO (ALMOXARIFE) - HORISTA </t>
  </si>
  <si>
    <t xml:space="preserve">Serviço:  TÉCNICO DE NÍVEL MÉDIO - TÉCNICO DE SEGURANÇA DO TRABALHO </t>
  </si>
  <si>
    <t xml:space="preserve">Serviços de Terceiros         </t>
  </si>
  <si>
    <t xml:space="preserve">VIS-CAD-030 - TÉCNICO DE NÍVEL MÉDIO </t>
  </si>
  <si>
    <t xml:space="preserve">Serviço:  VIGIA NOTURNO COM ENCARGOS COMPLEMENTARES </t>
  </si>
  <si>
    <t xml:space="preserve">41776 - VIGIA NOTURNO, HORA EFETIVAMENTE TRABALHADA DE 22 H AS 5 H (COM ADICIONAL NOTURNO) </t>
  </si>
  <si>
    <t xml:space="preserve">95388 - CURSO DE CAPACITAÇÃO (VIGIA NOTURNO) - HORISTA </t>
  </si>
  <si>
    <t xml:space="preserve">Serviço:  AUXILIAR DE SERVIÇOS GERAIS COM ENCARGOS COMPLEMENTARES </t>
  </si>
  <si>
    <t xml:space="preserve">06121 - AUXILIAR DE SERVICOS GERAIS </t>
  </si>
  <si>
    <t xml:space="preserve">88236 - FERRAMENTAS (ENCARGOS COMPLEMENTARES) - HORISTA </t>
  </si>
  <si>
    <t xml:space="preserve">95321 - CURSO DE CAPACITAÇÃO (AUXILIAR DE SERVIÇOS GERAIS) - HORISTA </t>
  </si>
  <si>
    <t xml:space="preserve">Serviço:  PLACA DE OBRA EM CHAPA DE ACO GALVANIZADO </t>
  </si>
  <si>
    <t xml:space="preserve">04417 - SARRAFO DE MADEIRA NAO APARELHADA *2,5 X 7* CM, MACARANDUBA, ANGELIM OU EQUIVALENTE DA REGIAO </t>
  </si>
  <si>
    <t xml:space="preserve">04491 - PECA DE MADEIRA NATIVA / REGIONAL 7,5 X 7,5CM (3X3) NAO APARELHADA (P/FORMA) </t>
  </si>
  <si>
    <t xml:space="preserve">04813 - PLACA DE OBRA (PARA CONSTRUCAO CIVIL) EM CHAPA GALVANIZADA *N. 22*, DE *2,0 X 1,125* M </t>
  </si>
  <si>
    <t xml:space="preserve">M2    </t>
  </si>
  <si>
    <t xml:space="preserve">05075 - PREGO DE ACO POLIDO COM CABECA 18 X 30 (2 3/4 X 10) </t>
  </si>
  <si>
    <t xml:space="preserve">94962 - CONCRETO MAGRO PARA LASTRO, TRAÇO 1:4,5:4,5 (CIMENTO/ AREIA MÉDIA/ BRITA 1) - PREPARO MECÂNICO COM BETONEIRA 400 L. AF_07/2016 </t>
  </si>
  <si>
    <t xml:space="preserve">M3    </t>
  </si>
  <si>
    <t xml:space="preserve">88262 - CARPINTEIRO DE FORMAS COM ENCARGOS COMPLEMENTARES </t>
  </si>
  <si>
    <t xml:space="preserve">88316 - SERVENTE COM ENCARGOS COMPLEMENTARES </t>
  </si>
  <si>
    <t xml:space="preserve">Serviço:  ENTRADA PROVISORIA DE ENERGIA ELETRICA AEREA TRIFASICA 40A EM POSTE MADEIRA </t>
  </si>
  <si>
    <t xml:space="preserve">01096 - ARMACAO VERTICAL COM HASTE E CONTRA-PINO, EM CHAPA DE ACO GALVANIZADO 3/16", COM 4 ESTRIBOS E 4 ISOLADORES </t>
  </si>
  <si>
    <t xml:space="preserve">11267 - ARRUELA REDONDA DE LATAO, DIAMETRO EXTERNO = 34 MM, ESPESSURA = 2,5 MM, DIAMETRO DO FURO = 17 MM </t>
  </si>
  <si>
    <t xml:space="preserve">01062 - CAIXA INTERNA DE MEDICAO PARA 1 MEDIDOR TRIFASICO, COM VISOR, EM CHAPA DE ACO 18 USG (PADRAO DA CONCESSIONARIA LOCAL) </t>
  </si>
  <si>
    <t xml:space="preserve">00420 - CINTA CIRCULAR EM ACO GALVANIZADO DE 150 MM DE DIAMETRO PARA FIXACAO DE CAIXA MEDICAO </t>
  </si>
  <si>
    <t xml:space="preserve">12034 - CURVA 180 GRAUS, DE PVC RIGIDO ROSCAVEL, DE 3/4", PARA ELETRODUTO </t>
  </si>
  <si>
    <t xml:space="preserve">02392 - DISJUNTOR TIPO NEMA, TRIPOLAR 10 ATE 50A, TENSAO MAXIMA DE 415 V </t>
  </si>
  <si>
    <t xml:space="preserve">02685 - ELETRODUTO DE PVC RIGIDO ROSCAVEL DE 1 ", SEM LUVA </t>
  </si>
  <si>
    <t xml:space="preserve">00406 - FITA ACO INOX PARA CINTAR POSTE, L = 19 MM, E = 0,5 MM (ROLO DE 30M) </t>
  </si>
  <si>
    <t xml:space="preserve">03379 - HASTE DE ATERRAMENTO EM ACO COM 3,00 M DE COMPRIMENTO E DN = 5/8", REVESTIDA COM BAIXA CAMADA DE COBRE, SEM CONECTOR </t>
  </si>
  <si>
    <t xml:space="preserve">01892 - LUVA EM PVC RIGIDO ROSCAVEL, DE 1", PARA ELETRODUTO </t>
  </si>
  <si>
    <t xml:space="preserve">04346 - PARAFUSO DE FERRO POLIDO, SEXTAVADO, COM ROSCA PARCIAL, DIAMETRO 5/8", COMPRIMENTO 6", COM PORCA E ARRUELA DE PRESSAO MEDIA </t>
  </si>
  <si>
    <t xml:space="preserve">02731 - MADEIRA ROLICA TRATADA, EUCALIPTO OU EQUIVALENTE DA REGIAO, H = 12 M, D = 20 A 24 CM (PARA POSTE) </t>
  </si>
  <si>
    <t xml:space="preserve">39210 - ARRUELA EM ALUMINIO, COM ROSCA, DE 1", PARA ELETRODUTO </t>
  </si>
  <si>
    <t xml:space="preserve">39176 - BUCHA EM ALUMINIO, COM ROSCA, DE 1", PARA ELETRODUTO </t>
  </si>
  <si>
    <t xml:space="preserve">88264 - ELETRICISTA COM ENCARGOS COMPLEMENTARES </t>
  </si>
  <si>
    <t xml:space="preserve">Serviço:  BEBEDOURO DE JATO INCLINADO BH-F SEM REFRIGERAÇÃO </t>
  </si>
  <si>
    <t xml:space="preserve">ACE-BEB-040 - BEBEDOURO DE JATO INCLINADO BH-F SEM REFRIGERAÇÃO </t>
  </si>
  <si>
    <t xml:space="preserve">Serviço:  EXTINTOR INCENDIO TP PO QUIMICO 4KG FORNECIMENTO E COLOCACAO </t>
  </si>
  <si>
    <t xml:space="preserve">10891 - EXTINTOR DE INCENDIO PORTATIL COM CARGA DE PO QUIMICO SECO (PQS) DE 4 KG, CLASSE BC </t>
  </si>
  <si>
    <t xml:space="preserve">88309 - PEDREIRO COM ENCARGOS COMPLEMENTARES </t>
  </si>
  <si>
    <t xml:space="preserve">Serviço:  EXTINTOR INCENDIO AGUA-PRESSURIZADA 10L INCL SUPORTE PAREDE CARGACOMPLETA FORNECIMENTO E COLOCACAO </t>
  </si>
  <si>
    <t xml:space="preserve">10886 - EXTINTOR DE INCENDIO PORTATIL COM CARGA DE AGUA PRESSURIZADA DE 10 L, CLASSE A </t>
  </si>
  <si>
    <t xml:space="preserve">Serviço:  ALUGUEL CONTAINER/ESCRIT INCL INST ELET LARG=2,20 COMP=6,20MALT=2,50M CHAPA ACO C/NERV TRAPEZ FORRO C/ISOL TERMO/ACUSTICOCHASSIS REFORC PISO COMPENS NAVAL EXC TRANSP/CARGA/DESCARGA </t>
  </si>
  <si>
    <t xml:space="preserve">Equipamentos                  </t>
  </si>
  <si>
    <t xml:space="preserve">10776 - CONTAINER 2,30 X 6,00 M, ALT. 2,50 M, PARA ESCRITORIO, SEM DIVISORIAS INTERNAS E SEM SANITARIO (LOCACAO) </t>
  </si>
  <si>
    <t xml:space="preserve">Serviço:  ALUGUEL CONTAINER/SANIT C/2 VASOS/1 LAVAT/1 MIC/4 CHUV LARG=2,20M COMPR=6,20M ALT=2,50M CHAPA ACO C/NERV TRAPEZ FORRO C/ISOLAM TERMO/ACUSTICO CHASSIS REFORC PISO COMPENS NAVAL INCLINST ELETR/HIDR EXCL TRANSP/CARGA/DESCARG </t>
  </si>
  <si>
    <t xml:space="preserve">10777 - CONTAINER 2,30 X 4,30 M, ALT. 2,50 M, PARA SANITARIO, COM 3 BACIAS, 4 CHUVEIROS, 1 LAVATORIO E 1 MICTORIO (LOCACAO) </t>
  </si>
  <si>
    <t xml:space="preserve">07608 - CHUVEIRO PLASTICO BRANCO SIMPLES 5 '' PARA ACOPLAR EM HASTE 1/2 ", AGUA FRIA </t>
  </si>
  <si>
    <t xml:space="preserve">10425 - LAVATORIO LOUCA BRANCA SUSPENSO *40 X 30* CM </t>
  </si>
  <si>
    <t xml:space="preserve">10432 - MICTORIO SIFONADO LOUCA BRANCA SEM COMPLEMENTOS </t>
  </si>
  <si>
    <t xml:space="preserve">10420 - BACIA SANITARIA (VASO) CONVENCIONAL DE LOUCA BRANCA </t>
  </si>
  <si>
    <t xml:space="preserve">Serviço:  ALUGUEL DE BANHEIRO QUIMICO,PORTATIL,MEDINDO 2,31M ALTURA X1,56M LARGURA E 1,16M PROFUNDIDADE,INCLUSIVE INSTALACAO E RETIRADA DO EQUIPAMENTO,FORNECIMENTO DE QUIMICA DESODORIZANTE,BACTERICIDA E BACTERIOSTATICA,PAPEL HIGIENICO E VEICULO PROPRIO COM UNIDADE MOVEL DE SUCCAO PARA LIMPEZA </t>
  </si>
  <si>
    <t xml:space="preserve">13648 - ALUGUEL DE BANHEIRO QUIM., PORT.,2,31X1,56X1,16M, INCL.INST., RETIRADA FORN.QUIMICA DESOD.BACT.PAPEL HIG.UN.MOV.SUCCAO </t>
  </si>
  <si>
    <t xml:space="preserve">Serviço:  TAPUME DE CHAPA DE MADEIRA COMPENSADA, E= 6MM, COM PINTURA A CAL E REAPROVEITAMENTO DE 2X </t>
  </si>
  <si>
    <t xml:space="preserve">01106 - CAL HIDRATADA CH-I PARA ARGAMASSAS </t>
  </si>
  <si>
    <t xml:space="preserve">01351 - CHAPA DE MADEIRA COMPENSADA RESINADA PARA FORMA DE CONCRETO, DE *2,2 X 1,1* M, E = 6 MM </t>
  </si>
  <si>
    <t xml:space="preserve">05333 - OLEO DE LINHACA </t>
  </si>
  <si>
    <t xml:space="preserve">05061 - PREGO DE ACO POLIDO COM CABECA 18 X 27 (2 1/2 X 10) </t>
  </si>
  <si>
    <t xml:space="preserve">88310 - PINTOR COM ENCARGOS COMPLEMENTARES </t>
  </si>
  <si>
    <t xml:space="preserve">Serviço:  FOSSA SEPTICA EM ALVENARIA DE TIJOLO CERAMICO MACICO DIMENSOES EXTERNAS 1,90X1,10X1,40M, 1.500 LITROS, REVESTIDA INTERNAMENTE COM BARRA LISA, COM TAMPA EM CONCRETO ARMADO COM ESPESSURA 8CM </t>
  </si>
  <si>
    <t xml:space="preserve">73983/001 - CONCRETO FCK=15MPA, VIRADO EM BETONEIRA, SEM LANCAMENTO, COM IMPERMEABILIZANTE </t>
  </si>
  <si>
    <t xml:space="preserve">92423 - MONTAGEM E DESMONTAGEM DE FÔRMA DE PILARES RETANGULARES E ESTRUTURAS SIMILARES COM ÁREA MÉDIA DAS SEÇÕES MAIOR QUE 0,25 M², PÉ-DIREITO SIMPLES, EM CHAPA DE MADEIRA COMPENSADA RESINADA, 6 UTILIZAÇÕES. AF_12/2015 </t>
  </si>
  <si>
    <t xml:space="preserve">92917 - ARMAÇÃO DE FUNDAÇÕES E ESTRUTURAS DE CONCRETO ARMADO, EXCETO VIGAS, PILARES E LAJES (DE EDIFÍCIOS DE MÚLTIPLOS PAVIMENTOS, EDIFICAÇÃO TÉRREAOU SOBRADO), UTILIZANDO AÇO CA-50 DE 8.0 MM - MONTAGEM. AF_12/2015 </t>
  </si>
  <si>
    <t xml:space="preserve">72131 - ALVENARIA EM TIJOLO CERAMICO MACICO 5X10X20CM 1 VEZ (ESPESSURA 20CM),ASSENTADO COM ARGAMASSA TRACO 1:2:8 (CIMENTO, CAL E AREIA) </t>
  </si>
  <si>
    <t xml:space="preserve">5997 - BARRA LISA COM ARGAMASSA TRACO 1:4 (CIMENTO E AREIA GROSSA), ESPESSURA2,0CM, PREPARO MECANICO DA ARGAMASSA </t>
  </si>
  <si>
    <t xml:space="preserve">Serviço:  CAMINHÃO PIPA 6.000 L, PESO BRUTO TOTAL 13.000 KG, DISTÂNCIA ENTRE EIXOS 4,80 M, POTÊNCIA 189 CV INCLUSIVE TANQUE DE AÇO PARA TRANSPORTE DEÁGUA, CAPACIDADE 6 M³ - CHP DIURNO. AF_06/2014 </t>
  </si>
  <si>
    <t xml:space="preserve">88282 - MOTORISTA DE CAMINHÃO COM ENCARGOS COMPLEMENTARES </t>
  </si>
  <si>
    <t xml:space="preserve">Serviço:  SERVICOS TOPOGRAFICOS PARA PAVIMENTACAO, INCLUSIVE NOTA DE SERVICOS, ACOMPANHAMENTO E GREIDE </t>
  </si>
  <si>
    <t xml:space="preserve">07252 - NIVEL OPTICO, COM PRECISAO DE 0,7 MM, AUMENTO DE 32X (LOCACAO) </t>
  </si>
  <si>
    <t xml:space="preserve">07247 - TEODOLITO ELETRONICO, PRECISAO ANGULAR DE 5 A 7 SEGUNDOS, INCLUINDO TRIPE (LOCACAO) </t>
  </si>
  <si>
    <t xml:space="preserve">06204 - TABUA DE MADEIRA DE LEI, *2,5 X 15* CM (1- X 6-) NAO APARELHADA, (TABEIRA- P/TELHADO). </t>
  </si>
  <si>
    <t xml:space="preserve">07287 - TINTA A OLEO BRILHANTE PARA MADEIRA E METAIS </t>
  </si>
  <si>
    <t xml:space="preserve">88253 - AUXILIAR DE TOPÓGRAFO COM ENCARGOS COMPLEMENTARES </t>
  </si>
  <si>
    <t xml:space="preserve">88288 - NIVELADOR COM ENCARGOS COMPLEMENTARES </t>
  </si>
  <si>
    <t xml:space="preserve">88597 - DESENHISTA DETALHISTA COM ENCARGOS COMPLEMENTARES </t>
  </si>
  <si>
    <t xml:space="preserve">92145 - CAMINHONETE CABINE SIMPLES COM MOTOR 1.6 FLEX, CÂMBIO MANUAL, POTÊNCIA101/104 CV, 2 PORTAS - CHP DIURNO. AF_11/2015 </t>
  </si>
  <si>
    <t xml:space="preserve">Serviço:  DESMATAMENTO E LIMPEZA MECANIZADA DE TERRENO COM ARVORES ATE Ø 15CM, UTILIZANDO TRATOR DE ESTEIRAS </t>
  </si>
  <si>
    <t xml:space="preserve">Serviço:  ESCAVACAO E CARGA MATERIAL 1A CATEGORIA, UTILIZANDO TRATOR DE ESTEIRASDE 110 A 160HP COM LAMINA, PESO OPERACIONAL * 13T E PA CARREGADEIRACOM 170 HP. </t>
  </si>
  <si>
    <t xml:space="preserve">Serviço:  ESPALHAMENTO MECANIZADO (COM MOTONIVELADORA 140 HP) MATERIAL 1A. CATEGORIA </t>
  </si>
  <si>
    <t xml:space="preserve">5932 - MOTONIVELADORA POTÊNCIA BÁSICA LÍQUIDA (PRIMEIRA MARCHA) 125 HP, PESOBRUTO 13032 KG, LARGURA DA LÂMINA DE 3,7 M - CHP DIURNO. AF_06/2014 </t>
  </si>
  <si>
    <t xml:space="preserve">Serviço:  CARGA E DESCARGA MECANIZADAS DE ENTULHO EM CAMINHAO BASCULANTE 6 M³ </t>
  </si>
  <si>
    <t xml:space="preserve">Serviço:  TRANSPORTE COMERCIAL COM CAMINHAO BASCULANTE 6 M³, RODOVIA EM LEITO NATURAL </t>
  </si>
  <si>
    <t xml:space="preserve">Serviço:  ESCAVACAO MECANICA, A CEU ABERTO, EM MATERIAL DE 1A CATEGORIA, COM ESCAVADEIRA HIDRAULICA, CAPACIDADE DE 0,78 M³ </t>
  </si>
  <si>
    <t xml:space="preserve">Serviço:  REGULARIZACAO E COMPACTACAO DE SUBLEITO ATE 20 CM DE ESPESSURA </t>
  </si>
  <si>
    <t xml:space="preserve">5689 - GRADE DE DISCO CONTROLE REMOTO REBOCÁVEL, COM 24 DISCOS 24 X 6 MM COMPNEUS PARA TRANSPORTE - CHP DIURNO. AF_06/2014 </t>
  </si>
  <si>
    <t xml:space="preserve">5690 - GRADE DE DISCO CONTROLE REMOTO REBOCÁVEL, COM 24 DISCOS 24 X 6 MM COMPNEUS PARA TRANSPORTE - CHI DIURNO. AF_06/2014 </t>
  </si>
  <si>
    <t xml:space="preserve">5901 - CAMINHÃO PIPA 10.000 L TRUCADO, PESO BRUTO TOTAL 23.000 KG, CARGA ÚTILMÁXIMA 15.935 KG, DISTÂNCIA ENTRE EIXOS 4,8 M, POTÊNCIA 230 CV, INCLUSIVE TANQUE DE AÇO PARA TRANSPORTE DE ÁGUA - CHP DIURNO. AF_06/2014 </t>
  </si>
  <si>
    <t xml:space="preserve">5903 - CAMINHÃO PIPA 10.000 L TRUCADO, PESO BRUTO TOTAL 23.000 KG, CARGA ÚTILMÁXIMA 15.935 KG, DISTÂNCIA ENTRE EIXOS 4,8 M, POTÊNCIA 230 CV, INCLUSIVE TANQUE DE AÇO PARA TRANSPORTE DE ÁGUA - CHI DIURNO. AF_06/2014 </t>
  </si>
  <si>
    <t xml:space="preserve">5934 - MOTONIVELADORA POTÊNCIA BÁSICA LÍQUIDA (PRIMEIRA MARCHA) 125 HP, PESOBRUTO 13032 KG, LARGURA DA LÂMINA DE 3,7 M - CHI DIURNO. AF_06/2014 </t>
  </si>
  <si>
    <t xml:space="preserve">7049 - ROLO COMPACTADOR PE DE CARNEIRO VIBRATORIO, POTENCIA 125 HP, PESO OPERACIONAL SEM/COM LASTRO 11,95 / 13,30 T, IMPACTO DINAMICO 38,5 / 22,5 T, LARGURA DE TRABALHO 2,15 M - CHP DIURNO. AF_06/2014 </t>
  </si>
  <si>
    <t xml:space="preserve">89035 - TRATOR DE PNEUS, POTÊNCIA 85 CV, TRAÇÃO 4X4, PESO COM LASTRO DE 4.675KG - CHP DIURNO. AF_06/2014 </t>
  </si>
  <si>
    <t xml:space="preserve">89036 - TRATOR DE PNEUS, POTÊNCIA 85 CV, TRAÇÃO 4X4, PESO COM LASTRO DE 4.675KG - CHI DIURNO. AF_06/2014 </t>
  </si>
  <si>
    <t xml:space="preserve">Serviço:  COMPACTACAO MECANICA A 100% DO PROCTOR NORMAL - PAVIMENTACAO URBANA </t>
  </si>
  <si>
    <t xml:space="preserve">5843 - TRATOR DE PNEUS, POTÊNCIA 122 CV, TRAÇÃO 4X4, PESO COM LASTRO DE 4.510KG - CHP DIURNO. AF_06/2014 </t>
  </si>
  <si>
    <t xml:space="preserve">5845 - TRATOR DE PNEUS, POTÊNCIA 122 CV, TRAÇÃO 4X4, PESO COM LASTRO DE 4.510KG - CHI DIURNO. AF_06/2014 </t>
  </si>
  <si>
    <t xml:space="preserve">5948 - ROLO COMPACTADOR VIBRATORIO DE UM CILINDRO LISO DE ACO, POTENCIA 80 HP, PESO OPERACIONAL MAXIMO 8,5 T, LARGURA TRABALHO 1,676 M - CHP DIURNO. AF_06/2014 </t>
  </si>
  <si>
    <t xml:space="preserve">Serviço:  BASE PARA PAVIMENTACAO COM BRITA CORRIDA, INCLUSIVE COMPACTACAO </t>
  </si>
  <si>
    <t xml:space="preserve">04748 - PEDRA BRITADA OU BICA CORRIDA, NAO CLASSIFICADA (POSTO PEDREIRA/FORNECEDOR, SEM FRETE) </t>
  </si>
  <si>
    <t xml:space="preserve">5684 - ROLO COMPACTADOR VIBRATÓRIO DE UM CILINDRO AÇO LISO, POTÊNCIA 80 HP, PESO OPERACIONAL MÁXIMO 8,1 T, IMPACTO DINÂMICO 16,15 / 9,5 T, LARGURADE TRABALHO 1,68 M - CHP DIURNO. AF_06/2014 </t>
  </si>
  <si>
    <t xml:space="preserve">6879 - ROLO COMPACTADOR DE PNEUS ESTÁTICO, PRESSÃO VARIÁVEL, POTÊNCIA 111 HP,PESO SEM/COM LASTRO 9,5 / 26 T, LARGURA DE TRABALHO 1,90 M - CHP DIURNO. AF_07/2014 </t>
  </si>
  <si>
    <t xml:space="preserve">6880 - ROLO COMPACTADOR DE PNEUS ESTÁTICO, PRESSÃO VARIÁVEL, POTÊNCIA 111 HP,PESO SEM/COM LASTRO 9,5 / 26 T, LARGURA DE TRABALHO 1,90 M - CHI DIURNO. AF_07/2014 </t>
  </si>
  <si>
    <t xml:space="preserve">89227 - ROLO COMPACTADOR VIBRATORIO DE UM CILINDRO LISO DE ACO, POTENCIA 80 HP, PESO OPERACIONAL MAXIMO 8,5 T, LARGURA TRABALHO 1,676 M - CHI DIURNO. AF_06/2014 </t>
  </si>
  <si>
    <t xml:space="preserve">92043 - DISTRIBUIDOR DE AGREGADOS REBOCAVEL, CAPACIDADE 1,9 M³, LARGURA DE TRABALHO 3,66 M - CHP DIURNO. AF_11/2015 </t>
  </si>
  <si>
    <t xml:space="preserve">Serviço:  BASE PARA PAVIMENTACAO COM BRITA GRADUADA, INCLUSIVE COMPACTACAO </t>
  </si>
  <si>
    <t xml:space="preserve">04721 - PEDRA BRITADA N. 1 (9,5 a 19 MM) POSTO PEDREIRA/FORNECEDOR, SEM FRETE </t>
  </si>
  <si>
    <t xml:space="preserve">04718 - PEDRA BRITADA N. 2 (19 A 38 MM) POSTO PEDREIRA/FORNECEDOR, SEM FRETE </t>
  </si>
  <si>
    <t xml:space="preserve">95121 - USINA MISTURADORA DE SOLOS, CAPACIDADE DE 200 A 500 TON/H, POTENCIA 75KW - CHP DIURNO. AF_07/2016 </t>
  </si>
  <si>
    <t xml:space="preserve">Serviço:  IMPRIMACAO DE BASE DE PAVIMENTACAO COM EMULSAO CM-30 </t>
  </si>
  <si>
    <t xml:space="preserve">41901 - ASFALTO DILUIDO DE PETROLEO CM-30 (COLETADO CAIXA NA ANP ACRESCIDO DE ICMS) </t>
  </si>
  <si>
    <t xml:space="preserve">5839 - VASSOURA MECÂNICA REBOCÁVEL COM ESCOVA CILÍNDRICA, LARGURA ÚTIL DE VARRIMENTO DE 2,44 M - CHP DIURNO. AF_06/2014 </t>
  </si>
  <si>
    <t xml:space="preserve">5841 - VASSOURA MECÂNICA REBOCÁVEL COM ESCOVA CILÍNDRICA, LARGURA ÚTIL DE VARRIMENTO DE 2,44 M - CHI DIURNO. AF_06/2014 </t>
  </si>
  <si>
    <t xml:space="preserve">Serviço:  PINTURA DE LIGACAO COM EMULSAO RR-1C </t>
  </si>
  <si>
    <t xml:space="preserve">41905 - EMULSAO ASFALTICA CATIONICA RR-1C PARA USO EM PAVIMENTACAO ASFALTICA (COLETADO CAIXA NA ANP ACRESCIDO DE ICMS) </t>
  </si>
  <si>
    <t xml:space="preserve">Serviço:  FABRICAÇÃO E APLICAÇÃO DE CONCRETO BETUMINOSO USINADO A QUENTE(CBUQ),CAP 50/70, EXCLUSIVE TRANSPORTE (2,4t/M³) </t>
  </si>
  <si>
    <t xml:space="preserve">72962 - USINAGEM DE CBUQ COM CAP 50/70, PARA CAPA DE ROLAMENTO </t>
  </si>
  <si>
    <t xml:space="preserve">5685 - ROLO COMPACTADOR VIBRATÓRIO DE UM CILINDRO AÇO LISO, POTÊNCIA 80 HP, PESO OPERACIONAL MÁXIMO 8,1 T, IMPACTO DINÂMICO 16,15 / 9,5 T, LARGURADE TRABALHO 1,68 M - CHI DIURNO. AF_06/2014 </t>
  </si>
  <si>
    <t xml:space="preserve">5835 - VIBROACABADORA DE ASFALTO SOBRE ESTEIRAS, LARGURA DE PAVIMENTAÇÃO 1,90M A 5,30 M, POTÊNCIA 105 HP CAPACIDADE 450 T/H - CHP DIURNO. AF_11/2014 </t>
  </si>
  <si>
    <t xml:space="preserve">5837 - VIBROACABADORA DE ASFALTO SOBRE ESTEIRAS, LARGURA DE PAVIMENTAÇÃO 1,90M A 5,30 M, POTÊNCIA 105 HP CAPACIDADE 450 T/H - CHI DIURNO. AF_11/2014 </t>
  </si>
  <si>
    <t xml:space="preserve">5871 - ROLO COMPACTADOR DE PNEUS ESTÁTICO, PRESSÃO VARIÁVEL, POTÊNCIA 99 HP,PESO SEM/COM LASTRO 9,45 / 21,0 T, LARGURA DE ROLAGEM 2,265 M - CHP DIURNO. AF_02/2016 </t>
  </si>
  <si>
    <t xml:space="preserve">5873 - ROLO COMPACTADOR DE PNEUS ESTÁTICO, PRESSÃO VARIÁVEL, POTÊNCIA 99 HP,PESO SEM/COM LASTRO 9,45 / 21,0 T, LARGURA DE ROLAGEM 2,265 M - CHI DIURNO. AF_02/2016 </t>
  </si>
  <si>
    <t xml:space="preserve">88314 - RASTELEIRO COM ENCARGOS COMPLEMENTARES </t>
  </si>
  <si>
    <t xml:space="preserve">5824 - CAMINHÃO TOCO, PBT 16.000 KG, CARGA ÚTIL MÁX. 10.685 KG, DIST. ENTRE EIXOS 4,8 M, POTÊNCIA 189 CV, INCLUSIVE CARROCERIA FIXA ABERTA DE MADEIRA P/ TRANSPORTE GERAL DE CARGA SECA, DIMEN. APROX. 2,5 X 7,00 X 0,50M - CHP DIURNO. AF_06/2014 </t>
  </si>
  <si>
    <t xml:space="preserve">Serviço:  GUIA (MEIO-FIO) E SARJETA CONJUGADOS DE CONCRETO, MOLDADA IN LOCO EMTRECHO RETO COM EXTRUSORA, GUIA 13,5 CM BASE X 30 CM ALTURA, SARJETA50 CM BASE X 12,5 CM ALTURA. AF_06/2016 </t>
  </si>
  <si>
    <t xml:space="preserve">00370 - AREIA MEDIA - POSTO JAZIDA/FORNECEDOR (RETIRADO NA JAZIDA, SEM TRANSPORTE) </t>
  </si>
  <si>
    <t xml:space="preserve">34492 - CONCRETO USINADO BOMBEAVEL, CLASSE DE RESISTENCIA C20, COM BRITA 0 E 1, SLUMP = 100 +/- 20 MM, EXCLUI SERVICO DE BOMBEAMENTO (NBR 8953) </t>
  </si>
  <si>
    <t xml:space="preserve">88243 - AJUDANTE ESPECIALIZADO COM ENCARGOS COMPLEMENTARES </t>
  </si>
  <si>
    <t xml:space="preserve">88631 - ARGAMASSA TRAÇO 1:4 (CIMENTO E AREIA MÉDIA), PREPARO MANUAL. AF_08/2014 </t>
  </si>
  <si>
    <t xml:space="preserve">92960 - MÁQUINA EXTRUSORA DE CONCRETO PARA GUIAS E SARJETAS, MOTOR A DIESEL, POTÊNCIA 14 CV - CHP DIURNO. AF_12/2015 </t>
  </si>
  <si>
    <t xml:space="preserve">92961 - MÁQUINA EXTRUSORA DE CONCRETO PARA GUIAS E SARJETAS, MOTOR A DIESEL, POTÊNCIA 14 CV - CHI DIURNO. AF_12/2015 </t>
  </si>
  <si>
    <t xml:space="preserve">Serviço:  GUIA (MEIO-FIO) E SARJETA CONJUGADOS DE CONCRETO, MOLDADA IN LOCO EMTRECHO CURVO COM EXTRUSORA, GUIA 13,5 CM BASE X 30 CM ALTURA, SARJETA50 CM BASE X 12,5 CM ALTURA. AF_06/2016 </t>
  </si>
  <si>
    <t xml:space="preserve">Serviço:  PISO DE CONCRETO PRÉ-MOLDADO INTERTRAVADO E = 8 TRANSPORTE DE TODOS OS MATERIAIS, COLCHÃO DE ASSEN </t>
  </si>
  <si>
    <t xml:space="preserve">OBR-VIA-217 - PISO DE CONCRETO PRÉ-MOLDADO INTERTRAVADO E = 8 TRANSPORTE DE TODOS OS MATERIAIS, COLCHÃO DE ASSEN </t>
  </si>
  <si>
    <t xml:space="preserve">Serviço:  EXECUÇÃO DE PAVIMENTO EM PISO INTERTRAVADO, COM BLOCO PISOGRAMA DE 35X 25 CM, ESPESSURA 8 CM. AF_12/2015 </t>
  </si>
  <si>
    <t xml:space="preserve">04741 - PO DE PEDRA (POSTO PEDREIRA/FORNECEDOR, SEM FRETE) </t>
  </si>
  <si>
    <t xml:space="preserve">40582 - PISO DE CONCRETO - MODELO BLOCO UNIEURO 2 FUROS/PISOGRAMA/CONCREGRAMA, *35 X 25* CM, E = *8* CM, COR NATURAL (COLETADO CAIXA) </t>
  </si>
  <si>
    <t xml:space="preserve">88260 - CALCETEIRO COM ENCARGOS COMPLEMENTARES </t>
  </si>
  <si>
    <t xml:space="preserve">91277 - PLACA VIBRATÓRIA REVERSÍVEL COM MOTOR 4 TEMPOS A GASOLINA, FORÇA CENTRÍFUGA DE 25 KN (2500 KGF), POTÊNCIA 5,5 CV - CHP DIURNO. AF_08/2015 </t>
  </si>
  <si>
    <t xml:space="preserve">91278 - PLACA VIBRATÓRIA REVERSÍVEL COM MOTOR 4 TEMPOS A GASOLINA, FORÇA CENTRÍFUGA DE 25 KN (2500 KGF), POTÊNCIA 5,5 CV - CHI DIURNO. AF_08/2015 </t>
  </si>
  <si>
    <t xml:space="preserve">91283 - CORTADORA DE PISO COM MOTOR 4 TEMPOS A GASOLINA, POTÊNCIA DE 13 HP, COM DISCO DE CORTE DIAMANTADO SEGMENTADO PARA CONCRETO, DIÂMETRO DE 350MM, FURO DE 1" (14 X 1") - CHP DIURNO. AF_08/2015 </t>
  </si>
  <si>
    <t xml:space="preserve">91285 - CORTADORA DE PISO COM MOTOR 4 TEMPOS A GASOLINA, POTÊNCIA DE 13 HP, COM DISCO DE CORTE DIAMANTADO SEGMENTADO PARA CONCRETO, DIÂMETRO DE 350MM, FURO DE 1" (14 X 1") - CHI DIURNO. AF_08/2015 </t>
  </si>
  <si>
    <t xml:space="preserve">Serviço:  PISO EM CONCRETO FCK = 13,5 MPA, E = 8 CM, ACABAMENTO SARRAFEADO, PARA ÁREA EXTERNA </t>
  </si>
  <si>
    <t xml:space="preserve">PIS-CON-025 - PISO EM CONCRETO FCK = 13,5 MPA, E = 8 CM, ACABAMENTO SARRAFEADO, PARA ÁREA EXTERNA </t>
  </si>
  <si>
    <t xml:space="preserve">Serviço:  LASTRO DE BRITA 2 OU 3 APILOADO MANUALMENTE </t>
  </si>
  <si>
    <t xml:space="preserve">FUN-LAS-010 - LASTRO DE BRITA 2 OU 3 APILOADO MANUALMENTE </t>
  </si>
  <si>
    <t xml:space="preserve">Serviço:  PISO DE LADRILHO HIDRÁULICO COLORIDO MODELO TÁTIL ( ALERTA OU DIRECIONAL) SEM LASTRO </t>
  </si>
  <si>
    <t xml:space="preserve">0004 - PEDREIRO                                                     </t>
  </si>
  <si>
    <t xml:space="preserve">0005 - SERVENTE                                                     </t>
  </si>
  <si>
    <t xml:space="preserve">1215 - CIMENTO PORTLAND C.P. 320                                    </t>
  </si>
  <si>
    <t xml:space="preserve">2390 - ARGAMASSA DE CIMENTO COLANTE                                 </t>
  </si>
  <si>
    <t xml:space="preserve">2799 - PISO DE LADRILHO HIDRÁULICO    COLORIDO                      </t>
  </si>
  <si>
    <t xml:space="preserve">Serviço:  ENSAIOS DE REGULARIZACAO DO SUBLEITO </t>
  </si>
  <si>
    <t xml:space="preserve">74022/006 - ENSAIO DE GRANULOMETRIA POR PENEIRAMENTO - SOLOS </t>
  </si>
  <si>
    <t xml:space="preserve">74022/008 - ENSAIO DE LIMITE DE LIQUIDEZ - SOLOS </t>
  </si>
  <si>
    <t xml:space="preserve">74022/009 - ENSAIO DE LIMITE DE PLASTICIDADE - SOLOS </t>
  </si>
  <si>
    <t xml:space="preserve">74022/010 - ENSAIO DE COMPACTACAO - AMOSTRAS NAO TRABALHADAS - ENERGIA NORMAL - SOLOS </t>
  </si>
  <si>
    <t xml:space="preserve">74022/015 - ENSAIO DE MASSA ESPECIFICA - IN SITU - METODO BALAO DE BORRACHA - SOLOS </t>
  </si>
  <si>
    <t xml:space="preserve">74022/019 - ENSAIO DE INDICE DE SUPORTE CALIFORNIA - AMOSTRAS NAO TRABALHADAS - ENERGIA NORMAL - SOLOS </t>
  </si>
  <si>
    <t xml:space="preserve">74022/023 - ENSAIO DE TEOR DE UMIDADE - PROCESSO SPEEDY - SOLOS E AGREGADOS MIUDOS </t>
  </si>
  <si>
    <t xml:space="preserve">Serviço:  ENSAIOS DE BASE ESTABILIZADA GRANULOMETRICAMENTE </t>
  </si>
  <si>
    <t xml:space="preserve">74022/042 - ENSAIO DE EQUIVALENTE EM AREIA - SOLOS </t>
  </si>
  <si>
    <t xml:space="preserve">Serviço:  ENSAIOS DE IMPRIMACAO - ASFALTO DILUIDO </t>
  </si>
  <si>
    <t xml:space="preserve">74022/002 - ENSAIO DE VISCOSIDADE SAYBOLT - FUROL - MATERIAL BETUMINOSO </t>
  </si>
  <si>
    <t xml:space="preserve">74022/025 - ENSAIO DE PONTO DE FULGOR - MATERIAL BETUMINOSO </t>
  </si>
  <si>
    <t xml:space="preserve">74022/026 - ENSAIO DE DESTILACAO - ASFALTO DILUIDO </t>
  </si>
  <si>
    <t xml:space="preserve">74022/027 - ENSAIO DE CONTROLE DE TAXA DE APLICACAO DE LIGANTE BETUMINOSO </t>
  </si>
  <si>
    <t xml:space="preserve">74022/045 - ENSAIO DE VISCOSIDADE CINEMATICA - ASFALTO </t>
  </si>
  <si>
    <t xml:space="preserve">Serviço:  ENSAIOS DE PINTURA DE LIGACAO </t>
  </si>
  <si>
    <t xml:space="preserve">74022/003 - ENSAIO DE DETERMINACAO DA PENEIRACAO - EMULSAO ASFALTICA </t>
  </si>
  <si>
    <t xml:space="preserve">74022/004 - ENSAIO DE DETERMINACAO DA SEDIMENTACAO - EMULSAO ASFALTICA </t>
  </si>
  <si>
    <t xml:space="preserve">74022/047 - ENSAIO DE RESIDUO POR EVAPORACAO - EMULSAO ASFALTICA </t>
  </si>
  <si>
    <t xml:space="preserve">74022/048 - ENSAIO DE CARGA DA PARTICULA - EMULSAO ASFALTICA </t>
  </si>
  <si>
    <t xml:space="preserve">Serviço:  ENSAIOS DE CONCRETO ASFALTICO </t>
  </si>
  <si>
    <t xml:space="preserve">74022/001 - ENSAIO DE PENETRACAO - MATERIAL BETUMINOSO </t>
  </si>
  <si>
    <t xml:space="preserve">74022/028 - ENSAIO DE SUSCEPTIBILIDADE TERMICA - INDICE PFEIFFER - MATERIAL ASFALTICO </t>
  </si>
  <si>
    <t xml:space="preserve">74022/029 - ENSAIO DE ESPUMA - MATERIAL ASFALTICO </t>
  </si>
  <si>
    <t xml:space="preserve">74022/040 - ENSAIO MARSHALL - MISTURA BETUMINOSA A QUENTE </t>
  </si>
  <si>
    <t xml:space="preserve">74022/052 - ENSAIO DE GRANULOMETRIA DO AGREGADO </t>
  </si>
  <si>
    <t xml:space="preserve">74022/054 - ENSAIO DE GRANULOMETRIA DO FILLER </t>
  </si>
  <si>
    <t xml:space="preserve">74022/055 - ENSAIO DE TRACAO POR COMPRESSAO DIAMETRAL - MISTURAS BETUMINOSAS </t>
  </si>
  <si>
    <t xml:space="preserve">74022/056 - ENSAIO DE DENSIDADE DO MATERIAL BETUMINOSO </t>
  </si>
  <si>
    <t xml:space="preserve">Serviço:  SINALIZACAO HORIZONTAL COM TINTA RETRORREFLETIVA A BASE DE RESINA ACRILICA COM MICROESFERAS DE VIDRO </t>
  </si>
  <si>
    <t xml:space="preserve">05318 - SOLVENTE DILUENTE A BASE DE AGUARRAS </t>
  </si>
  <si>
    <t xml:space="preserve">07348 - TINTA ACRILICA PREMIUM PARA PISO </t>
  </si>
  <si>
    <t xml:space="preserve">26032 - !EM PROCESSO DE DESATIVACAO! TINTA RETRORREFLETIVAS A BASE DE RESINA ACRILICA COM MICROESFERA DE VIDRO, DB-800 COR BRANCA N 9,5. </t>
  </si>
  <si>
    <t xml:space="preserve">95133 - MÁQUINA DEMARCADORA DE FAIXA DE TRÁFEGO À FRIO, AUTOPROPELIDA, POTÊNCIA 38 HP - CHP DIURNO. AF_07/2016 </t>
  </si>
  <si>
    <t xml:space="preserve">Serviço:  LIMITADOR DE VAGA METÁLICO - PEQUENO 50 CM - FORNECIMENTO E INSTALAÇÃO </t>
  </si>
  <si>
    <t xml:space="preserve">IM8010 - LIMITADOR DE VAGA METÁLICO - PEQUENO 50 CM </t>
  </si>
  <si>
    <t xml:space="preserve">Serviço:  LIMITADOR DE VAGA METÁLICO - GRANDE 70 A 100 CM - FORNECIMENTO E INSTALAÇÃO </t>
  </si>
  <si>
    <t xml:space="preserve">IM8011 - LIMITADOR DE VAGA METÁLICO - GRANDE 70 A 100 CM </t>
  </si>
  <si>
    <t xml:space="preserve">Serviço:  PINTURA ACRILICA EM PISO CIMENTADO, TRES DEMAOS </t>
  </si>
  <si>
    <t xml:space="preserve">07347 - TINTA ACRILICA PREMIUM PARA PISO </t>
  </si>
  <si>
    <t xml:space="preserve">Serviço:  LIMPEZA MECANIZADA DE TERRENO COM REMOCAO DE CAMADA VEGETAL, UTILIZANDO MOTONIVELADORA </t>
  </si>
  <si>
    <t xml:space="preserve">Serviço:  CANALETA EM CONCRETO FCK = 25 MPa- 100X30X100 CM - SEM GRELHA - CONFORME PROJETO - INCLUSO FORNECIMENTO DOS MATERIAIS, EXECUÇÃO, ESCAVAÇÃO, COMPACTAÇÃO, REATERRO E BOTA-FORA </t>
  </si>
  <si>
    <t xml:space="preserve">74164/004 - LASTRO DE BRITA </t>
  </si>
  <si>
    <t xml:space="preserve">73972/001 - CONCRETO FCK=25MPA, VIRADO EM BETONEIRA, SEM LANCAMENTO </t>
  </si>
  <si>
    <t xml:space="preserve">74157/004 - LANCAMENTO/APLICACAO MANUAL DE CONCRETO EM FUNDACOES </t>
  </si>
  <si>
    <t xml:space="preserve">92264 - FABRICAÇÃO DE FÔRMA PARA PILARES E ESTRUTURAS SIMILARES, EM CHAPA DE MADEIRA COMPENSADA PLASTIFICADA, E = 18 MM. AF_12/2015 </t>
  </si>
  <si>
    <t xml:space="preserve">74106/001 - IMPERMEABILIZACAO DE ESTRUTURAS ENTERRADAS, COM TINTA ASFALTICA, DUASDEMAOS. </t>
  </si>
  <si>
    <t xml:space="preserve">73965/010 - ESCAVACAO MANUAL DE VALA EM MATERIAL DE 1A CATEGORIA ATE 1,5M EXCLUINDO ESGOTAMENTO / ESCORAMENTO </t>
  </si>
  <si>
    <t xml:space="preserve">72841 - TRANSPORTE COMERCIAL COM CAMINHAO BASCULANTE 6 M3, RODOVIA EM LEITO NATURAL </t>
  </si>
  <si>
    <t xml:space="preserve">72896 - CARGA MANUAL DE TERRA EM CAMINHAO BASCULANTE 6 M3 </t>
  </si>
  <si>
    <t xml:space="preserve">74005/001 - COMPACTACAO MECANICA, SEM CONTROLE DO GC (C/COMPACTADOR PLACA 400 KG) </t>
  </si>
  <si>
    <t xml:space="preserve">93382 - REATERRO MANUAL DE VALAS COM COMPACTAÇÃO MECANIZADA. AF_04/2016 </t>
  </si>
  <si>
    <t xml:space="preserve">73948/016 - LIMPEZA MANUAL DO TERRENO (C/ RASPAGEM SUPERFICIAL) </t>
  </si>
  <si>
    <t xml:space="preserve">Serviço:  CANALETA EM CONCRETO FCK = 25 MPa- 100X30X100 CM - COM GRELHA EM CONCRETO ARMADO 100X10X100 CM FCK=25MPa COM FUROS CONFORME PROJETO - INCLUSO FORNECIMENTO DOS MATERIAIS, EXECUÇÃO, ESCAVAÇÃO, COMPACTAÇÃO, REATERRO E BOTA-FORA </t>
  </si>
  <si>
    <t xml:space="preserve">Serviço:  ESCAVAÇÃO MANUAL DE VALAS H &lt;= 1,50 M </t>
  </si>
  <si>
    <t xml:space="preserve">TER-ESC-035 - ESCAVAÇÃO MANUAL DE VALAS H &lt;= 1,50 M </t>
  </si>
  <si>
    <t xml:space="preserve">Serviço:  COMPACTACAO MECANICA, SEM CONTROLE DO GC (C/COMPACTADOR PLACA 400 KG) </t>
  </si>
  <si>
    <t xml:space="preserve">Serviço:  REATERRO MANUAL DE VALAS COM COMPACTAÇÃO MECANIZADA. AF_04/2016 </t>
  </si>
  <si>
    <t xml:space="preserve">88297 - OPERADOR DE MÁQUINAS E EQUIPAMENTOS COM ENCARGOS COMPLEMENTARES </t>
  </si>
  <si>
    <t xml:space="preserve">91533 - COMPACTADOR DE SOLOS DE PERCUSSÃO (SOQUETE) COM MOTOR A GASOLINA 4 TEMPOS, POTÊNCIA 4 CV - CHP DIURNO. AF_08/2015 </t>
  </si>
  <si>
    <t xml:space="preserve">91534 - COMPACTADOR DE SOLOS DE PERCUSSÃO (SOQUETE) COM MOTOR A GASOLINA 4 TEMPOS, POTÊNCIA 4 CV - CHI DIURNO. AF_08/2015 </t>
  </si>
  <si>
    <t xml:space="preserve">Serviço:  CARGA DE MATERIAL DE QUALQUER NATUREZA SOBRE CAMINHÃO - MANUAL </t>
  </si>
  <si>
    <t xml:space="preserve">TRA-CAR-005 - CARGA DE MATERIAL DE QUALQUER NATUREZA SOBRE CAMINHÃO - MANUAL </t>
  </si>
  <si>
    <t xml:space="preserve">Serviço:  DUTO ESPIRAL FLEXIVEL SINGELO PEAD D=75MM(3") REVESTIDO COM PVC COM FIO GUIA DE ACO GALVANIZADO, LANCADO DIRETO NO SOLO, INCL CONEXOES </t>
  </si>
  <si>
    <t xml:space="preserve">02442 - ELETRODUTO 3" TIPO KANALEX OU EQUIV </t>
  </si>
  <si>
    <t xml:space="preserve">88247 - AUXILIAR DE ELETRICISTA COM ENCARGOS COMPLEMENTARES </t>
  </si>
  <si>
    <t xml:space="preserve">Serviço:  ELETRODUTO DE AÇO GALVANIZADO PESADO INCLUSIVE CONEXÕES D = 2" </t>
  </si>
  <si>
    <t xml:space="preserve">ELE-ELE-120 - ELETRODUTO DE AÇO GALVANIZADO PESADO INCLUSIVE CONEXÕES D = 2" </t>
  </si>
  <si>
    <t xml:space="preserve">Serviço:  CABO DE COBRE FLEXÍVEL ISOLADO, 50 MM², ANTI-CHAMA 0,6/1,0 KV, PARA DISTRIBUIÇÃO - FORNECIMENTO E INSTALAÇÃO. AF_12/2015 </t>
  </si>
  <si>
    <t xml:space="preserve">21127 - FITA ISOLANTE ADESIVA ANTICHAMA, USO ATE 750 V, EM ROLO DE 19 MM X 5 M </t>
  </si>
  <si>
    <t xml:space="preserve">Serviço:  CABO DE COBRE FLEXÍVEL ISOLADO, 2,5 MM², ANTI-CHAMA 450/750 V, PARA CIRCUITOS TERMINAIS - FORNECIMENTO E INSTALAÇÃO. AF_12/2015 </t>
  </si>
  <si>
    <t xml:space="preserve">Serviço:  INSTALAÇÃO DE CABO DE AÇO 9,5MM </t>
  </si>
  <si>
    <t xml:space="preserve">02953/ORSE - FORNECIMENTO DE SAPATILHA P/   CABO DE AÇO ATÉ 9,5MM         </t>
  </si>
  <si>
    <t xml:space="preserve">Serviço:  INSTALAÇÃO CABO MULTIPLEXADO PARA REDE 3X1X70+70MM² </t>
  </si>
  <si>
    <t xml:space="preserve">Serviço:  CONECTOR PERFURANTE PARA REDE AEREA, TENSAO DE APLICACAO: 0,6/1 KV, CORPO ISOLADO RESISTENTE AS INTEMPERIES, NA COR PRETA, CONTATO DENTADO: LIGA DE COBRE ESTANHADO, COM CAMADA DE ESPESSURA MINIMA DE 8 UM E CONDUTIVIDADE ELETRICA MINIMA DE 98% IACS A 20O C, PARAFUSO TORQUIMETRICO: LIGA DE ALUMINIO, CAPUZ: MATERIAL ELASTOMERICO NA COR PRETA, INCORPORADOS AO CORPO DO CONECTOR DE FORMA IMPERDIVEL, GRAU DE PROTECAO: IP-65, PARA CABOS: PRINCIPAL: 6MM² - 185MM² E DERIVACAO: 1,5MM² - 10MM². FORNECIMENTO. </t>
  </si>
  <si>
    <t xml:space="preserve">Serviço:  CONECTOR METALICO TIPO PARAFUSO FENDIDO (SPLIT BOLT), COM SEPARADOR DE CABOS BIMETALICOS, PARA CABOS ATE 70 MM² - FORNECIMENTO E INSTALACAO </t>
  </si>
  <si>
    <t xml:space="preserve">Serviço:  POSTE CONCRETO SEÇÃO CIRCULAR COMPRIMENTO=11M CARGA NOMINAL NO TOPO 400KG INCLUSIVE ESCAVACAO EXCLUSIVE TRANSPORTE - FORNECIMENTO E COLOCAÇÃO </t>
  </si>
  <si>
    <t xml:space="preserve">05035 - POSTE DE CONCRETO CIRCULAR, 400 KG, H = 11 M (NBR 8451) </t>
  </si>
  <si>
    <t xml:space="preserve">92873 - LANÇAMENTO COM USO DE BALDES, ADENSAMENTO E ACABAMENTO DE CONCRETO EMESTRUTURAS. AF_12/2015 </t>
  </si>
  <si>
    <t xml:space="preserve">94969 - CONCRETO FCK = 15MPA, TRAÇO 1:3,4:3,5 (CIMENTO/ AREIA MÉDIA/ BRITA 1)- PREPARO MECÂNICO COM BETONEIRA 600 L. AF_07/2016 </t>
  </si>
  <si>
    <t xml:space="preserve">91634 - GUINDAUTO HIDRÁULICO, CAPACIDADE MÁXIMA DE CARGA 6500 KG, MOMENTO MÁXIMO DE CARGA 5,8 TM, ALCANCE MÁXIMO HORIZONTAL 7,60 M, INCLUSIVE CAMINHÃO TOCO PBT 9.700 KG, POTÊNCIA DE 160 CV - CHP DIURNO. AF_08/2015 </t>
  </si>
  <si>
    <t xml:space="preserve">Serviço:  RELE FOTOELETRICO P/ COMANDO DE ILUMINACAO EXTERNA 220V/1000W - FORNECIMENTO E INSTALACAO </t>
  </si>
  <si>
    <t xml:space="preserve">02510 - RELE FOTOELETRICO 1000W/220V </t>
  </si>
  <si>
    <t xml:space="preserve">Serviço:  REFLETOR LED DE 100W IP65 220 VOLTS, TEMPERATURA COR 4000K - FORNECIMENTO E INSTALAÇÃO </t>
  </si>
  <si>
    <t xml:space="preserve">IM9036 - REFLETOR LED DE 100W IP65 220 VOLTS, TEMPERATURA COR 4000K </t>
  </si>
  <si>
    <t xml:space="preserve">Serviço:  PARA-RAIOS DE BAIXA TENSÃO PARA REDE AÉREA - FORNECIMENTO E INSTALAÇÃO </t>
  </si>
  <si>
    <t xml:space="preserve">04272 - PARA-RAIOS DE BAIXA TENSAO, TENSAO DE OPERACAO *280* V , CORRENTE MAXIMA *20* KA </t>
  </si>
  <si>
    <t xml:space="preserve">Serviço:  ARMAÇÃO SECUNDARIA DE UM ESTRIBO </t>
  </si>
  <si>
    <t xml:space="preserve">ELE-PAD-110 - ARMAÇÃO SECUNDARIA DE UM ESTRIBO </t>
  </si>
  <si>
    <t xml:space="preserve">Serviço:  HASTE Ø16 X 150 PARA ARMAÇÃO SECUNDÁRIA </t>
  </si>
  <si>
    <t xml:space="preserve">ELE-PAD-135 - HASTE Ø16 x 150 PARA ARMAÇÃO SECUNDÁRIA </t>
  </si>
  <si>
    <t xml:space="preserve">Serviço:  CINTA </t>
  </si>
  <si>
    <t xml:space="preserve">ELE-PAD-125 - CINTA </t>
  </si>
  <si>
    <t xml:space="preserve">Serviço:  ISOLADOR ROLDANA </t>
  </si>
  <si>
    <t xml:space="preserve">ELE-PAD-120 - ISOLADOR ROLDANA </t>
  </si>
  <si>
    <t xml:space="preserve">Serviço:  TERMINAL COMPRESSÃO 50MM² PINO MACIÇO TCM - FORNECIMENTO E INSTALACAO </t>
  </si>
  <si>
    <t xml:space="preserve">IM9037 - TERMINAL COMPRESSÃO 50MM² PINO MACIÇO TCM </t>
  </si>
  <si>
    <t xml:space="preserve">Serviço:  PINTURA ESMALTE FOSCO, DUAS DEMAOS, SOBRE SUPERFICIE METALICA </t>
  </si>
  <si>
    <t xml:space="preserve">03768 - LIXA EM FOLHA PARA FERRO, NUMERO 150 </t>
  </si>
  <si>
    <t xml:space="preserve">07288 - TINTA ESMALTE SINTETICO PREMIUM FOSCO </t>
  </si>
  <si>
    <t xml:space="preserve">Serviço:  PLANTIO DE GRAMA SAO CARLOS EM LEIVAS </t>
  </si>
  <si>
    <t xml:space="preserve">00159 - !EM PROCESSO DE DESATIVACAO! ADUBO BOVINO </t>
  </si>
  <si>
    <t xml:space="preserve">25963 - CALCARIO DOLOMITICO A (POSTO PEDREIRA/FORNECEDOR, SEM FRETE) </t>
  </si>
  <si>
    <t xml:space="preserve">25951 - FERTILIZANTE NPK - 10:10:10 </t>
  </si>
  <si>
    <t xml:space="preserve">03323 - GRAMA SAO CARLOS OU CURITIBANA EM PLACAS, SEM PLANTIO </t>
  </si>
  <si>
    <t xml:space="preserve">88441 - JARDINEIRO COM ENCARGOS COMPLEMENTARES </t>
  </si>
  <si>
    <t xml:space="preserve">Serviço:  ESPECIES VEGETAIS NATIVAS COM CAP(CIRCUNFERENCIA NA ALTURA DO PEITO)VARIANDO ENTRE 0,10M E 0,15M E ALTURA ENTRE 2,50M E3,00M.FORNECIMENTO </t>
  </si>
  <si>
    <t xml:space="preserve">10836 - PLANTA ESP. VEG.NATIVA C/CAP.ENTRE (0,10E 0,15)M E ALT.ENTRE (2,50 E 3,00)M </t>
  </si>
  <si>
    <t xml:space="preserve">Serviço:  PLANTIO DE ARVORE DE 2,50M DE ALTURA, DE QUALQUER ESPECIE, EM LOGRADOURO PUBLICO, INCLUSIVE TRANSPORTE, ABERTURA DE COVA DE (80 X 80 X 80)CM, TERRA ESTRUMADA, ESTACA DE MADEIRA (TUTOR), AMARRIO COM FITILHO E RETIRADA DO MATERIAL EXCEDENTE, EXCLUSIVE O FORNECIMENTO DA ARVORE, TENTO,DEMOLICAO E RECOMPOSICAO DE PASSEIO. </t>
  </si>
  <si>
    <t xml:space="preserve">MOD002450 - SERVENTE                                                     </t>
  </si>
  <si>
    <t xml:space="preserve">MAT059800 - FITILHO DE NYLON, REDONDO, NA  COR BRANCA                    </t>
  </si>
  <si>
    <t xml:space="preserve">MAT096450 - PECA DE MADEIRA SERRADA, SECAO (2,5CM X 5CM / 1" X 2") - GRUPO II </t>
  </si>
  <si>
    <t xml:space="preserve">MAT135600 - TERRA EXTRUMADA, INCLUINDO     CARGA, TRANSPORTE E DESCARGA  </t>
  </si>
  <si>
    <t xml:space="preserve">EVE000050 - 3% INCIDENTE SOBRE MAO DE OBRA DIRETA COM ENCARGOS SOCIAIS PARA COBRIR DESPESAS DE EPI E FERRAMENTAS </t>
  </si>
  <si>
    <t xml:space="preserve">EQ05050400C - CAMINHAO COM CARROCERIA FIXA, CAPACIDADE DE 7,5T, COM MOTORISTA, MATERIAL DE OPERACAO E MATERIAL DE MANUTENCAO, COM AS SEGUINTES ESPECIFICACOES MINIMAS: MOTOR DIESEL DE 162CV. CUSTO HORARIO PRODUTIVO. </t>
  </si>
  <si>
    <t xml:space="preserve">EQ05050406A - CAMINHAO COM CARROCERIA FIXA, CAPACIDADE DE 7,5T, COM MOTORISTA, COM AS SEGUINTES ESPECIFICACOES MINIMAS: MOTOR DIESEL DE 162CV. CUSTO HORARIO IMPRODUTIVO (MOTOR DESLIGADO). </t>
  </si>
  <si>
    <t xml:space="preserve">TC05050350/ - TRANSPORTE DE CARGA DE QUALQUER NATUREZA  EXCLUSIVE AS DESPESAS DE CARGA E DESCARGA TANTO DA ESPERA DO CAMINHAO COMO DE SERVENTE OU EQUIPAMENTO AUXILIAR, EM BAIXA VELOCIDADE (VM=30KM/H), EM CAMINHAO BASCULANTE A OLEO DIESEL, COM CAPACIDADE UTIL DE 8T. </t>
  </si>
  <si>
    <t xml:space="preserve">TC05100050/ - TRANSPORTE HORIZONTAL DE MATERIAL A GRANEL EM CARRINHO DE MAO, INCLUSIVE CARGA A PA. </t>
  </si>
  <si>
    <t xml:space="preserve">TC10050150/ - CARGA MANUAL E DESCARGA MECANICA DE MATERIAL A GRANEL (AGREGADOS, PEDRA-DE-MAO, PARALELOS, TERRA E ESCOMBRO), COMPREENDENDO OS TEMPOS PARA CARGA, DESCARGA E MANOBRAS DO CAMINHAO BASCULANTE A OLEO DIESEL, COM CAPACIDADE UTIL DE 8T, EMPREGANDO 2 SERVENTES NA CARGA. </t>
  </si>
  <si>
    <t xml:space="preserve">90586 - VIBRADOR DE IMERSÃO, DIÂMETRO DE PONTEIRA 45MM, MOTOR ELÉTRICO TRIFÁSICO POTÊNCIA DE 2 CV - CHP DIURNO. AF_06/2015 </t>
  </si>
  <si>
    <t xml:space="preserve">90587 - VIBRADOR DE IMERSÃO, DIÂMETRO DE PONTEIRA 45MM, MOTOR ELÉTRICO TRIFÁSICO POTÊNCIA DE 2 CV - CHI DIURNO. AF_06/2015 </t>
  </si>
  <si>
    <t xml:space="preserve">88377 - OPERADOR DE BETONEIRA ESTACIONÁRIA/MISTURADOR COM ENCARGOS COMPLEMENTARES </t>
  </si>
  <si>
    <t xml:space="preserve">88830 - BETONEIRA CAPACIDADE NOMINAL DE 400 L, CAPACIDADE DE MISTURA 310 L, MOTOR ELÉTRICO TRIFÁSICO POTÊNCIA DE 2 HP, SEM CARREGADOR - CHP DIURNO.AF_10/2014 </t>
  </si>
  <si>
    <t xml:space="preserve">88831 - BETONEIRA CAPACIDADE NOMINAL DE 400 L, CAPACIDADE DE MISTURA 310 L, MOTOR ELÉTRICO TRIFÁSICO POTÊNCIA DE 2 HP, SEM CARREGADOR - CHI DIURNO.AF_10/2014 </t>
  </si>
  <si>
    <t xml:space="preserve">01379 - CIMENTO PORTLAND COMPOSTO CP II-32 </t>
  </si>
  <si>
    <t xml:space="preserve">89225 - BETONEIRA CAPACIDADE NOMINAL DE 600 L, CAPACIDADE DE MISTURA 360 L, MOTOR ELÉTRICO TRIFÁSICO POTÊNCIA DE 4 CV, SEM CARREGADOR - CHP DIURNO.AF_11/2014 </t>
  </si>
  <si>
    <t xml:space="preserve">89226 - BETONEIRA CAPACIDADE NOMINAL DE 600 L, CAPACIDADE DE MISTURA 360 L, MOTOR ELÉTRICO TRIFÁSICO POTÊNCIA DE 4 CV, SEM CARREGADOR - CHI DIURNO.AF_11/2014 </t>
  </si>
  <si>
    <t xml:space="preserve">7030 - TANQUE DE ASFALTO ESTACIONÁRIO COM SERPENTINA, CAPACIDADE 30.000 L - CHP DIURNO. AF_06/2014 </t>
  </si>
  <si>
    <t xml:space="preserve">93433 - USINA DE MISTURA ASFÁLTICA À QUENTE, TIPO CONTRA FLUXO, PROD 40 A 80 TON/HORA - CHP DIURNO. AF_03/2016 </t>
  </si>
  <si>
    <t xml:space="preserve">04720 - PEDRA BRITADA N. 0, OU PEDRISCO (4,8 A 9,5 MM) POSTO PEDREIRA/FORNECEDOR, SEM FRETE </t>
  </si>
  <si>
    <t xml:space="preserve">41899 - CIMENTO ASFALTICO DE PETROLEO A GRANEL (CAP) 50/70 (COLETADO CAIXA NA ANP ACRESCIDO DE ICMS) </t>
  </si>
  <si>
    <t xml:space="preserve">5674 - ROLO COMPACTADOR VIBRATÓRIO DE UM CILINDRO AÇO LISO, POTÊNCIA 80 HP, PESO OPERACIONAL MÁXIMO 8,1 T, IMPACTO DINÂMICO 16,15 / 9,5 T, LARGURADE TRABALHO 1,68 M - MANUTENÇÃO. AF_06/2014 </t>
  </si>
  <si>
    <t xml:space="preserve">88303 - OPERADOR DE ROLO COMPACTADOR COM ENCARGOS COMPLEMENTARES </t>
  </si>
  <si>
    <t xml:space="preserve">89210 - ROLO COMPACTADOR VIBRATÓRIO DE UM CILINDRO AÇO LISO, POTÊNCIA 80 HP, PESO OPERACIONAL MÁXIMO 8,1 T, IMPACTO DINÂMICO 16,15 / 9,5 T, LARGURADE TRABALHO 1,68 M - DEPRECIAÇÃO. AF_06/2014 </t>
  </si>
  <si>
    <t xml:space="preserve">89211 - ROLO COMPACTADOR VIBRATÓRIO DE UM CILINDRO AÇO LISO, POTÊNCIA 80 HP, PESO OPERACIONAL MÁXIMO 8,1 T, IMPACTO DINÂMICO 16,15 / 9,5 T, LARGURADE TRABALHO 1,68 M - JUROS. AF_06/2014 </t>
  </si>
  <si>
    <t xml:space="preserve">5658 - GRADE DE DISCO CONTROLE REMOTO REBOCÁVEL, COM 24 DISCOS 24 X 6 MM COMPNEUS PARA TRANSPORTE - MANUTENÇÃO. AF_06/2014 </t>
  </si>
  <si>
    <t xml:space="preserve">88855 - GRADE DE DISCO CONTROLE REMOTO REBOCÁVEL, COM 24 DISCOS 24 X 6 MM COMPNEUS PARA TRANSPORTE - DEPRECIAÇÃO. AF_06/2014 </t>
  </si>
  <si>
    <t xml:space="preserve">88856 - GRADE DE DISCO CONTROLE REMOTO REBOCÁVEL, COM 24 DISCOS 24 X 6 MM COMPNEUS PARA TRANSPORTE - JUROS. AF_06/2014 </t>
  </si>
  <si>
    <t xml:space="preserve">04221 - OLEO DIESEL COMBUSTIVEL COMUM </t>
  </si>
  <si>
    <t xml:space="preserve">88281 - MOTORISTA DE BASCULANTE COM ENCARGOS COMPLEMENTARES </t>
  </si>
  <si>
    <t xml:space="preserve">5705 - CAMINHÃO TOCO, PBT 16.000 KG, CARGA ÚTIL MÁX. 10.685 KG, DIST. ENTRE EIXOS 4,8 M, POTÊNCIA 189 CV, INCLUSIVE CARROCERIA FIXA ABERTA DE MADEIRA P/ TRANSPORTE GERAL DE CARGA SECA, DIMEN. APROX. 2,5 X 7,00 X 0,50M - MANUTENÇÃO. AF_06/2014 </t>
  </si>
  <si>
    <t xml:space="preserve">89264 - CAMINHÃO TOCO, PBT 16.000 KG, CARGA ÚTIL MÁX. 10.685 KG, DIST. ENTRE EIXOS 4,8 M, POTÊNCIA 189 CV, INCLUSIVE CARROCERIA FIXA ABERTA DE MADEIRA P/ TRANSPORTE GERAL DE CARGA SECA, DIMEN. APROX. 2,5 X 7,00 X 0,50M - DEPRECIAÇÃO. AF_06/2014 </t>
  </si>
  <si>
    <t xml:space="preserve">89265 - CAMINHÃO TOCO, PBT 16.000 KG, CARGA ÚTIL MÁX. 10.685 KG, DIST. ENTRE EIXOS 4,8 M, POTÊNCIA 189 CV, INCLUSIVE CARROCERIA FIXA ABERTA DE MADEIRA P/ TRANSPORTE GERAL DE CARGA SECA, DIMEN. APROX. 2,5 X 7,00 X 0,50M - JUROS. AF_06/2014 </t>
  </si>
  <si>
    <t xml:space="preserve">89266 - CAMINHÃO TOCO, PBT 16.000 KG, CARGA ÚTIL MÁX. 10.685 KG, DIST. ENTRE EIXOS 4,8 M, POTÊNCIA 189 CV, INCLUSIVE CARROCERIA FIXA ABERTA DE MADEIRA P/ TRANSPORTE GERAL DE CARGA SECA, DIMEN. APROX. 2,5 X 7,00 X 0,50M - IMPOSTOS E SEGUROS. AF_06/2014 </t>
  </si>
  <si>
    <t xml:space="preserve">5710 - VIBROACABADORA DE ASFALTO SOBRE ESTEIRAS, LARGURA DE PAVIMENTAÇÃO 1,90M A 5,30 M, POTÊNCIA 105 HP CAPACIDADE 450 T/H - MANUTENÇÃO. AF_11/2014 </t>
  </si>
  <si>
    <t xml:space="preserve">88302 - OPERADOR DE PAVIMENTADORA COM ENCARGOS COMPLEMENTARES </t>
  </si>
  <si>
    <t xml:space="preserve">89240 - VIBROACABADORA DE ASFALTO SOBRE ESTEIRAS, LARGURA DE PAVIMENTAÇÃO 1,90M A 5,30 M, POTÊNCIA 105 HP CAPACIDADE 450 T/H - DEPRECIAÇÃO. AF_11/2014 </t>
  </si>
  <si>
    <t xml:space="preserve">89241 - VIBROACABADORA DE ASFALTO SOBRE ESTEIRAS, LARGURA DE PAVIMENTAÇÃO 1,90M A 5,30 M, POTÊNCIA 105 HP CAPACIDADE 450 T/H - JUROS. AF_11/2014 </t>
  </si>
  <si>
    <t xml:space="preserve">53804 - VASSOURA MECÂNICA REBOCÁVEL COM ESCOVA CILÍNDRICA, LARGURA ÚTIL DE VARRIMENTO DE 2,44 M - MANUTENÇÃO. AF_06/2014 </t>
  </si>
  <si>
    <t xml:space="preserve">89015 - VASSOURA MECÂNICA REBOCÁVEL COM ESCOVA CILÍNDRICA, LARGURA ÚTIL DE VARRIMENTO DE 2,44 M - DEPRECIAÇÃO. AF_06/2014 </t>
  </si>
  <si>
    <t xml:space="preserve">89016 - VASSOURA MECÂNICA REBOCÁVEL COM ESCOVA CILÍNDRICA, LARGURA ÚTIL DE VARRIMENTO DE 2,44 M - JUROS. AF_06/2014 </t>
  </si>
  <si>
    <t xml:space="preserve">7063 - TRATOR DE PNEUS, POTÊNCIA 122 CV, TRAÇÃO 4X4, PESO COM LASTRO DE 4.510KG - DEPRECIAÇÃO. AF_06/2014 </t>
  </si>
  <si>
    <t xml:space="preserve">7064 - TRATOR DE PNEUS, POTÊNCIA 122 CV, TRAÇÃO 4X4, PESO COM LASTRO DE 4.510KG - JUROS. AF_06/2014 </t>
  </si>
  <si>
    <t xml:space="preserve">7065 - TRATOR DE PNEUS, POTÊNCIA 122 CV, TRAÇÃO 4X4, PESO COM LASTRO DE 4.510KG - MANUTENÇÃO. AF_06/2014 </t>
  </si>
  <si>
    <t xml:space="preserve">88324 - TRATORISTA COM ENCARGOS COMPLEMENTARES </t>
  </si>
  <si>
    <t xml:space="preserve">5732 - ROLO COMPACTADOR DE PNEUS ESTÁTICO, PRESSÃO VARIÁVEL, POTÊNCIA 99 HP,PESO SEM/COM LASTRO 9,45 / 21,0 T, LARGURA DE ROLAGEM 2,265 M - MANUTENÇÃO. AF_02/2016 </t>
  </si>
  <si>
    <t xml:space="preserve">53823 - ROLO COMPACTADOR DE PNEUS ESTÁTICO, PRESSÃO VARIÁVEL, POTÊNCIA 99 HP,PESO SEM/COM LASTRO 9,45 / 21,0 T, LARGURA DE ROLAGEM 2,265 M - DEPRECIAÇÃO. AF_02/2016 </t>
  </si>
  <si>
    <t xml:space="preserve">93236 - ROLO COMPACTADOR DE PNEUS ESTÁTICO, PRESSÃO VARIÁVEL, POTÊNCIA 99 HP,PESO SEM/COM LASTRO 9,45 / 21,0 T, LARGURA DE ROLAGEM 2,265 M - JUROS.AF_02/2016 </t>
  </si>
  <si>
    <t xml:space="preserve">5763 - CAMINHÃO PIPA 10.000 L TRUCADO, PESO BRUTO TOTAL 23.000 KG, CARGA ÚTILMÁXIMA 15.935 KG, DISTÂNCIA ENTRE EIXOS 4,8 M, POTÊNCIA 230 CV, INCLUSIVE TANQUE DE AÇO PARA TRANSPORTE DE ÁGUA - MANUTENÇÃO. AF_06/2014 </t>
  </si>
  <si>
    <t xml:space="preserve">91396 - CAMINHÃO PIPA 10.000 L TRUCADO, PESO BRUTO TOTAL 23.000 KG, CARGA ÚTILMÁXIMA 15.935 KG, DISTÂNCIA ENTRE EIXOS 4,8 M, POTÊNCIA 230 CV, INCLUSIVE TANQUE DE AÇO PARA TRANSPORTE DE ÁGUA - DEPRECIAÇÃO. AF_06/2014 </t>
  </si>
  <si>
    <t xml:space="preserve">91397 - CAMINHÃO PIPA 10.000 L TRUCADO, PESO BRUTO TOTAL 23.000 KG, CARGA ÚTILMÁXIMA 15.935 KG, DISTÂNCIA ENTRE EIXOS 4,8 M, POTÊNCIA 230 CV, INCLUSIVE TANQUE DE AÇO PARA TRANSPORTE DE ÁGUA - JUROS. AF_06/2014 </t>
  </si>
  <si>
    <t xml:space="preserve">91398 - CAMINHÃO PIPA 10.000 L TRUCADO, PESO BRUTO TOTAL 23.000 KG, CARGA ÚTILMÁXIMA 15.935 KG, DISTÂNCIA ENTRE EIXOS 4,8 M, POTÊNCIA 230 CV, INCLUSIVE TANQUE DE AÇO PARA TRANSPORTE DE ÁGUA - IMPOSTOS E SEGUROS. AF_06/2014 </t>
  </si>
  <si>
    <t xml:space="preserve">5779 - MOTONIVELADORA POTÊNCIA BÁSICA LÍQUIDA (PRIMEIRA MARCHA) 125 HP, PESOBRUTO 13032 KG, LARGURA DA LÂMINA DE 3,7 M - MANUTENÇÃO. AF_06/2014 </t>
  </si>
  <si>
    <t xml:space="preserve">88300 - OPERADOR DE MOTONIVELADORA COM ENCARGOS COMPLEMENTARES </t>
  </si>
  <si>
    <t xml:space="preserve">89228 - MOTONIVELADORA POTÊNCIA BÁSICA LÍQUIDA (PRIMEIRA MARCHA) 125 HP, PESOBRUTO 13032 KG, LARGURA DA LÂMINA DE 3,7 M - DEPRECIAÇÃO. AF_06/2014 </t>
  </si>
  <si>
    <t xml:space="preserve">89229 - MOTONIVELADORA POTÊNCIA BÁSICA LÍQUIDA (PRIMEIRA MARCHA) 125 HP, PESOBRUTO 13032 KG, LARGURA DA LÂMINA DE 3,7 M - JUROS. AF_06/2014 </t>
  </si>
  <si>
    <t xml:space="preserve">88301 - OPERADOR DE PÁ CARREGADEIRA COM ENCARGOS COMPLEMENTARES </t>
  </si>
  <si>
    <t xml:space="preserve">5791 - ROLO COMPACTADOR VIBRATORIO DE UM CILINDRO LISO DE ACO, POTENCIA 80 HP, PESO OPERACIONAL MAXIMO 8,5 T, LARGURA TRABALHO 1,676 M - MANUTENÇÃO. AF_06/2014 </t>
  </si>
  <si>
    <t xml:space="preserve">5792 - ROLO COMPACTADOR VIBRATORIO DE UM CILINDRO LISO DE ACO, POTENCIA 80 HP, PESO OPERACIONAL MAXIMO 8,5 T, LARGURA TRABALHO 1,676 M - MATERIAISNA OPERAÇÃO. AF_06/2014 </t>
  </si>
  <si>
    <t xml:space="preserve">89219 - ROLO COMPACTADOR VIBRATORIO DE UM CILINDRO LISO DE ACO, POTENCIA 80 HP, PESO OPERACIONAL MAXIMO 8,5 T, LARGURA TRABALHO 1,676 M - DEPRECIAÇÃO. AF_06/2014 </t>
  </si>
  <si>
    <t xml:space="preserve">89220 - ROLO COMPACTADOR VIBRATORIO DE UM CILINDRO LISO DE ACO, POTENCIA 80 HP, PESO OPERACIONAL MAXIMO 8,5 T, LARGURA TRABALHO 1,676 M - JUROS. AF_06/2014 </t>
  </si>
  <si>
    <t xml:space="preserve">7038 - ROLO COMPACTADOR DE PNEUS ESTÁTICO, PRESSÃO VARIÁVEL, POTÊNCIA 111 HP,PESO SEM/COM LASTRO 9,5 / 26 T, LARGURA DE TRABALHO 1,90 M - DEPRECIAÇÃO. AF_07/2014 </t>
  </si>
  <si>
    <t xml:space="preserve">7039 - ROLO COMPACTADOR DE PNEUS ESTÁTICO, PRESSÃO VARIÁVEL, POTÊNCIA 111 HP,PESO SEM/COM LASTRO 9,5 / 26 T, LARGURA DE TRABALHO 1,90 M - JUROS. AF_07/2014 </t>
  </si>
  <si>
    <t xml:space="preserve">7040 - ROLO COMPACTADOR DE PNEUS ESTÁTICO, PRESSÃO VARIÁVEL, POTÊNCIA 111 HP,PESO SEM/COM LASTRO 9,5 / 26 T, LARGURA DE TRABALHO 1,90 M - MANUTENÇÃO. AF_07/2014 </t>
  </si>
  <si>
    <t xml:space="preserve">7051 - ROLO COMPACTADOR PE DE CARNEIRO VIBRATORIO, POTENCIA 125 HP, PESO OPERACIONAL SEM/COM LASTRO 11,95 / 13,30 T, IMPACTO DINAMICO 38,5 / 22,5 T, LARGURA DE TRABALHO 2,15 M - DEPRECIAÇÃO. AF_06/2014 </t>
  </si>
  <si>
    <t xml:space="preserve">7052 - ROLO COMPACTADOR PE DE CARNEIRO VIBRATORIO, POTENCIA 125 HP, PESO OPERACIONAL SEM/COM LASTRO 11,95 / 13,30 T, IMPACTO DINAMICO 38,5 / 22,5 T, LARGURA DE TRABALHO 2,15 M - JUROS. AF_06/2014 </t>
  </si>
  <si>
    <t xml:space="preserve">7053 - ROLO COMPACTADOR PE DE CARNEIRO VIBRATORIO, POTENCIA 125 HP, PESO OPERACIONAL SEM/COM LASTRO 11,95 / 13,30 T, IMPACTO DINAMICO 38,5 / 22,5 T, LARGURA DE TRABALHO 2,15 M - MANUTENÇÃO. AF_06/2014 </t>
  </si>
  <si>
    <t xml:space="preserve">37745 - CAMINHAO TOCO, PESO BRUTO TOTAL 13000 KG, CARGA UTIL MAXIMA 7925 KG, DISTANCIA ENTRE EIXOS 4,80 M, POTENCIA 189 CV (INCLUI CABINE E CHASSI, NAO INCLUI CARROCERIA) </t>
  </si>
  <si>
    <t xml:space="preserve">00010 - BALDE PLASTICO CAPACIDADE *10* L </t>
  </si>
  <si>
    <t xml:space="preserve">02711 - CARRINHO DE MAO DE ACO CAPACIDADE 50 A 60 L, PNEU COM CAMARA </t>
  </si>
  <si>
    <t xml:space="preserve">00012 - ESCOVA DE ACO, COM CABO, *4 X 15* FILEIRAS DE CERDAS </t>
  </si>
  <si>
    <t xml:space="preserve">37456 - MANGUEIRA CRISTAL PARA NIVEL, LISA, PVC TRANSPARENTE, 5/16" X1 MM </t>
  </si>
  <si>
    <t xml:space="preserve">38403 - ENXADA ESTREITA *25 X 23* CM COM CABO </t>
  </si>
  <si>
    <t xml:space="preserve">12893 - BOTA DE SEGURANCA COM BIQUEIRA DE ACO E COLARINHO ACOLCHOADO </t>
  </si>
  <si>
    <t xml:space="preserve">12894 - CAPA PARA CHUVA EM PVC COM FORRO DE POLIESTER, COM CAPUZ (AMARELA OU AZUL) </t>
  </si>
  <si>
    <t xml:space="preserve">12895 - CAPACETE DE SEGURANCA ABA FRONTAL COM SUSPENSAO DE POLIETILENO, SEM JUGULAR (CLASSE B) </t>
  </si>
  <si>
    <t xml:space="preserve">12892 - LUVA RASPA DE COURO, CANO CURTO (PUNHO *7* CM) </t>
  </si>
  <si>
    <t xml:space="preserve">36148 - CINTURAO DE SEGURANCA TIPO PARAQUEDISTA, FIVELA EM ACO, AJUSTE NO SUSPENSARIO, CINTURA E PERNAS </t>
  </si>
  <si>
    <t xml:space="preserve">36152 - OCULOS DE SEGURANCA CONTRA IMPACTOS COM LENTE INCOLOR, ARMACAO NYLON, COM PROTECAO UVA E UVB </t>
  </si>
  <si>
    <t xml:space="preserve">36142 - PROTETOR AUDITIVO TIPO PLUG DE INSERCAO COM CORDAO, ATENUACAO SUPERIOR A 15 DB </t>
  </si>
  <si>
    <t xml:space="preserve">36144 - RESPIRADOR DESCARTAVEL SEM VALVULA DE EXALACAO, PFF 1 </t>
  </si>
  <si>
    <t xml:space="preserve">00242 - AJUDANTE ESPECIALIZADO </t>
  </si>
  <si>
    <t xml:space="preserve">95313 - CURSO DE CAPACITAÇÃO (AJUDANTE ESPECIALIZADO) - HORISTA </t>
  </si>
  <si>
    <t xml:space="preserve">00247 - AJUDANTE DE ELETRICISTA </t>
  </si>
  <si>
    <t xml:space="preserve">95316 - CURSO DE CAPACITAÇÃO (AUXILIAR DE ELETRICISTA) - HORISTA </t>
  </si>
  <si>
    <t xml:space="preserve">00244 - AUXILIAR DE TOPOGRAFO </t>
  </si>
  <si>
    <t xml:space="preserve">95322 - CURSO DE CAPACITAÇÃO (AUXILIAR DE TOPÓGRAFO) - HORISTA </t>
  </si>
  <si>
    <t xml:space="preserve">04759 - CALCETEIRO </t>
  </si>
  <si>
    <t xml:space="preserve">95328 - CURSO DE CAPACITAÇÃO (CALCETEIRO) - HORISTA </t>
  </si>
  <si>
    <t xml:space="preserve">01213 - CARPINTEIRO DE FORMAS </t>
  </si>
  <si>
    <t xml:space="preserve">95330 - CURSO DE CAPACITAÇÃO (CARPINTEIRO DE FÔRMAS) - HORISTA </t>
  </si>
  <si>
    <t xml:space="preserve">02436 - ELETRICISTA </t>
  </si>
  <si>
    <t xml:space="preserve">95332 - CURSO DE CAPACITAÇÃO (ELETRICISTA) - HORISTA </t>
  </si>
  <si>
    <t xml:space="preserve">04093 - MOTORISTA DE CAMINHAO </t>
  </si>
  <si>
    <t xml:space="preserve">95347 - CURSO DE CAPACITAÇÃO (MOTORISTA DE CAMINHÃO) - HORISTA </t>
  </si>
  <si>
    <t xml:space="preserve">07595 - NIVELADOR </t>
  </si>
  <si>
    <t xml:space="preserve">95352 - CURSO DE CAPACITAÇÃO (NIVELADOR) - HORISTA </t>
  </si>
  <si>
    <t xml:space="preserve">04750 - PEDREIRO </t>
  </si>
  <si>
    <t xml:space="preserve">95371 - CURSO DE CAPACITAÇÃO (PEDREIRO) - HORISTA </t>
  </si>
  <si>
    <t xml:space="preserve">04783 - PINTOR </t>
  </si>
  <si>
    <t xml:space="preserve">95372 - CURSO DE CAPACITAÇÃO (PINTOR) - HORISTA </t>
  </si>
  <si>
    <t xml:space="preserve">25961 - RASTELEIRO </t>
  </si>
  <si>
    <t xml:space="preserve">95376 - CURSO DE CAPACITAÇÃO (RASTELEIRO) - HORISTA </t>
  </si>
  <si>
    <t xml:space="preserve">25964 - JARDINEIRO </t>
  </si>
  <si>
    <t xml:space="preserve">95390 - CURSO DE CAPACITAÇÃO (JARDINEIRO) - HORISTA </t>
  </si>
  <si>
    <t xml:space="preserve">06111 - SERVENTE </t>
  </si>
  <si>
    <t xml:space="preserve">95378 - CURSO DE CAPACITAÇÃO (SERVENTE) - HORISTA </t>
  </si>
  <si>
    <t xml:space="preserve">02355 - DESENHISTA DETALHISTA </t>
  </si>
  <si>
    <t xml:space="preserve">95391 - CURSO DE CAPACITAÇÃO (DESENHISTA DETALHISTA) - HORISTA </t>
  </si>
  <si>
    <t xml:space="preserve">88249 - AUXILIAR DE LABORATÓRIO COM ENCARGOS COMPLEMENTARES </t>
  </si>
  <si>
    <t xml:space="preserve">88321 - TÉCNICO DE LABORATÓRIO COM ENCARGOS COMPLEMENTARES </t>
  </si>
  <si>
    <t xml:space="preserve">88294 - OPERADOR DE ESCAVADEIRA COM ENCARGOS COMPLEMENTARES </t>
  </si>
  <si>
    <t xml:space="preserve">5714 - TRATOR DE PNEUS, POTÊNCIA 85 CV, TRAÇÃO 4X4, PESO COM LASTRO DE 4.675KG - MANUTENÇÃO. AF_06/2014 </t>
  </si>
  <si>
    <t xml:space="preserve">89033 - TRATOR DE PNEUS, POTÊNCIA 85 CV, TRAÇÃO 4X4, PESO COM LASTRO DE 4.675KG - DEPRECIAÇÃO. AF_06/2014 </t>
  </si>
  <si>
    <t xml:space="preserve">89034 - TRATOR DE PNEUS, POTÊNCIA 85 CV, TRAÇÃO 4X4, PESO COM LASTRO DE 4.675KG - JUROS. AF_06/2014 </t>
  </si>
  <si>
    <t xml:space="preserve">91273 - PLACA VIBRATÓRIA REVERSÍVEL COM MOTOR 4 TEMPOS A GASOLINA, FORÇA CENTRÍFUGA DE 25 KN (2500 KGF), POTÊNCIA 5,5 CV - DEPRECIAÇÃO. AF_08/2015 </t>
  </si>
  <si>
    <t xml:space="preserve">91274 - PLACA VIBRATÓRIA REVERSÍVEL COM MOTOR 4 TEMPOS A GASOLINA, FORÇA CENTRÍFUGA DE 25 KN (2500 KGF), POTÊNCIA 5,5 CV - JUROS. AF_08/2015 </t>
  </si>
  <si>
    <t xml:space="preserve">91275 - PLACA VIBRATÓRIA REVERSÍVEL COM MOTOR 4 TEMPOS A GASOLINA, FORÇA CENTRÍFUGA DE 25 KN (2500 KGF), POTÊNCIA 5,5 CV - MANUTENÇÃO. AF_08/2015 </t>
  </si>
  <si>
    <t xml:space="preserve">91279 - CORTADORA DE PISO COM MOTOR 4 TEMPOS A GASOLINA, POTÊNCIA DE 13 HP, COM DISCO DE CORTE DIAMANTADO SEGMENTADO PARA CONCRETO, DIÂMETRO DE 350MM, FURO DE 1" (14 X 1") - DEPRECIAÇÃO. AF_08/2015 </t>
  </si>
  <si>
    <t xml:space="preserve">91280 - CORTADORA DE PISO COM MOTOR 4 TEMPOS A GASOLINA, POTÊNCIA DE 13 HP, COM DISCO DE CORTE DIAMANTADO SEGMENTADO PARA CONCRETO, DIÂMETRO DE 350MM, FURO DE 1" (14 X 1") - JUROS. AF_08/2015 </t>
  </si>
  <si>
    <t xml:space="preserve">91281 - CORTADORA DE PISO COM MOTOR 4 TEMPOS A GASOLINA, POTÊNCIA DE 13 HP, COM DISCO DE CORTE DIAMANTADO SEGMENTADO PARA CONCRETO, DIÂMETRO DE 350MM, FURO DE 1" (14 X 1") - MANUTENÇÃO. AF_08/2015 </t>
  </si>
  <si>
    <t xml:space="preserve">88286 - MOTORISTA OPERADOR DE MUNCK COM ENCARGOS COMPLEMENTARES </t>
  </si>
  <si>
    <t xml:space="preserve">91629 - GUINDAUTO HIDRÁULICO, CAPACIDADE MÁXIMA DE CARGA 6500 KG, MOMENTO MÁXIMO DE CARGA 5,8 TM, ALCANCE MÁXIMO HORIZONTAL 7,60 M, INCLUSIVE CAMINHÃO TOCO PBT 9.700 KG, POTÊNCIA DE 160 CV - DEPRECIAÇÃO. AF_08/2015 </t>
  </si>
  <si>
    <t xml:space="preserve">91630 - GUINDAUTO HIDRÁULICO, CAPACIDADE MÁXIMA DE CARGA 6500 KG, MOMENTO MÁXIMO DE CARGA 5,8 TM, ALCANCE MÁXIMO HORIZONTAL 7,60 M, INCLUSIVE CAMINHÃO TOCO PBT 9.700 KG, POTÊNCIA DE 160 CV - JUROS. AF_08/2015 </t>
  </si>
  <si>
    <t xml:space="preserve">91631 - GUINDAUTO HIDRÁULICO, CAPACIDADE MÁXIMA DE CARGA 6500 KG, MOMENTO MÁXIMO DE CARGA 5,8 TM, ALCANCE MÁXIMO HORIZONTAL 7,60 M, INCLUSIVE CAMINHÃO TOCO PBT 9.700 KG, POTÊNCIA DE 160 CV - IMPOSTOS E SEGUROS. AF_08/2015 </t>
  </si>
  <si>
    <t xml:space="preserve">91632 - GUINDAUTO HIDRÁULICO, CAPACIDADE MÁXIMA DE CARGA 6500 KG, MOMENTO MÁXIMO DE CARGA 5,8 TM, ALCANCE MÁXIMO HORIZONTAL 7,60 M, INCLUSIVE CAMINHÃO TOCO PBT 9.700 KG, POTÊNCIA DE 160 CV - MANUTENÇÃO. AF_08/2015 </t>
  </si>
  <si>
    <t xml:space="preserve">92040 - DISTRIBUIDOR DE AGREGADOS REBOCAVEL, CAPACIDADE 1,9 M³, LARGURA DE TRABALHO 3,66 M - DEPRECIAÇÃO. AF_11/2015 </t>
  </si>
  <si>
    <t xml:space="preserve">92041 - DISTRIBUIDOR DE AGREGADOS REBOCAVEL, CAPACIDADE 1,9 M³, LARGURA DE TRABALHO 3,66 M - JUROS. AF_11/2015 </t>
  </si>
  <si>
    <t xml:space="preserve">92042 - DISTRIBUIDOR DE AGREGADOS REBOCAVEL, CAPACIDADE 1,9 M³, LARGURA DE TRABALHO 3,66 M - MANUTENÇÃO. AF_11/2015 </t>
  </si>
  <si>
    <t xml:space="preserve">88284 - MOTORISTA DE VEIÍCULO LEVE COM ENCARGOS COMPLEMENTARES </t>
  </si>
  <si>
    <t xml:space="preserve">92140 - CAMINHONETE CABINE SIMPLES COM MOTOR 1.6 FLEX, CÂMBIO MANUAL, POTÊNCIA101/104 CV, 2 PORTAS - DEPRECIAÇÃO. AF_11/2015 </t>
  </si>
  <si>
    <t xml:space="preserve">92141 - CAMINHONETE CABINE SIMPLES COM MOTOR 1.6 FLEX, CÂMBIO MANUAL, POTÊNCIA101/104 CV, 2 PORTAS - JUROS. AF_11/2015 </t>
  </si>
  <si>
    <t xml:space="preserve">92142 - CAMINHONETE CABINE SIMPLES COM MOTOR 1.6 FLEX, CÂMBIO MANUAL, POTÊNCIA101/104 CV, 2 PORTAS - IMPOSTOS E SEGUROS. AF_11/2015 </t>
  </si>
  <si>
    <t xml:space="preserve">92143 - CAMINHONETE CABINE SIMPLES COM MOTOR 1.6 FLEX, CÂMBIO MANUAL, POTÊNCIA101/104 CV, 2 PORTAS - MANUTENÇÃO. AF_11/2015 </t>
  </si>
  <si>
    <t xml:space="preserve">92956 - MÁQUINA EXTRUSORA DE CONCRETO PARA GUIAS E SARJETAS, MOTOR A DIESEL, POTÊNCIA 14 CV - DEPRECIAÇÃO. AF_12/2015 </t>
  </si>
  <si>
    <t xml:space="preserve">92957 - MÁQUINA EXTRUSORA DE CONCRETO PARA GUIAS E SARJETAS, MOTOR A DIESEL, POTÊNCIA 14 CV - JUROS. AF_12/2015 </t>
  </si>
  <si>
    <t xml:space="preserve">92958 - MÁQUINA EXTRUSORA DE CONCRETO PARA GUIAS E SARJETAS, MOTOR A DIESEL, POTÊNCIA 14 CV - MANUTENÇÃO. AF_12/2015 </t>
  </si>
  <si>
    <t xml:space="preserve">5707 - USINA MISTURADORA DE SOLOS, CAPACIDADE DE 200 A 500 TON/H, POTENCIA 75KW - MANUTENÇÃO. AF_07/2016 </t>
  </si>
  <si>
    <t xml:space="preserve">88304 - OPERADOR DE USINA DE ASFALTO, DE SOLOS OU DE CONCRETO COM ENCARGOS COMPLEMENTARES </t>
  </si>
  <si>
    <t xml:space="preserve">95118 - USINA MISTURADORA DE SOLOS, CAPACIDADE DE 200 A 500 TON/H, POTENCIA 75KW - DEPRECIAÇÃO. AF_07/2016 </t>
  </si>
  <si>
    <t xml:space="preserve">95119 - USINA MISTURADORA DE SOLOS, CAPACIDADE DE 200 A 500 TON/H, POTENCIA 75KW - JUROS. AF_07/2016 </t>
  </si>
  <si>
    <t xml:space="preserve">88293 - OPERADOR DE DEMARCADORA DE FAIXAS COM ENCARGOS COMPLEMENTARES </t>
  </si>
  <si>
    <t xml:space="preserve">95129 - MÁQUINA DEMARCADORA DE FAIXA DE TRÁFEGO À FRIO, AUTOPROPELIDA, POTÊNCIA 38 HP - DEPRECIAÇÃO. AF_07/2016 </t>
  </si>
  <si>
    <t xml:space="preserve">95130 - MÁQUINA DEMARCADORA DE FAIXA DE TRÁFEGO À FRIO, AUTOPROPELIDA, POTÊNCIA 38 HP - JUROS. AF_07/2016 </t>
  </si>
  <si>
    <t xml:space="preserve">95131 - MÁQUINA DEMARCADORA DE FAIXA DE TRÁFEGO À FRIO, AUTOPROPELIDA, POTÊNCIA 38 HP - MANUTENÇÃO. AF_07/2016 </t>
  </si>
  <si>
    <t xml:space="preserve">88236 - FERRAMENTAS (ENCARGOS COMPLEMENTARES) </t>
  </si>
  <si>
    <t xml:space="preserve">88237 - EPI (ENCARGOS COMPLEMENTARES) </t>
  </si>
  <si>
    <t xml:space="preserve">37370 - ALIMENTACAO (ENCARGOS COMPLEMENTARES) *COLETADO CAIXA* </t>
  </si>
  <si>
    <t xml:space="preserve">37371 - TRANSPORTE (ENCARGOS COMPLEMENTARES) *COLETADO CAIXA* </t>
  </si>
  <si>
    <t xml:space="preserve">37372 - EXAMES (ENCARGOS COMPLEMENTARES) *COLETADO CAIXA* </t>
  </si>
  <si>
    <t xml:space="preserve">37373 - SEGURO (ENCARGOS COMPLEMENTARES) *COLETADO CAIXA* </t>
  </si>
  <si>
    <t xml:space="preserve">88291 - OPERADOR DE BETONEIRA (CAMINHÃO) COM ENCARGOS COMPLEMENTARES </t>
  </si>
  <si>
    <t xml:space="preserve">89278 - BETONEIRA CAPACIDADE NOMINAL DE 600 L, CAPACIDADE DE MISTURA 440 L, MOTOR A DIESEL POTÊNCIA 10 HP, COM CARREGADOR - CHP DIURNO. AF_11/2014 </t>
  </si>
  <si>
    <t xml:space="preserve">88239 - AJUDANTE DE CARPINTEIRO COM ENCARGOS COMPLEMENTARES </t>
  </si>
  <si>
    <t xml:space="preserve">91692 - SERRA CIRCULAR DE BANCADA COM MOTOR ELÉTRICO POTÊNCIA DE 5HP, COM COIFA PARA DISCO 10" - CHP DIURNO. AF_08/2015 </t>
  </si>
  <si>
    <t xml:space="preserve">91693 - SERRA CIRCULAR DE BANCADA COM MOTOR ELÉTRICO POTÊNCIA DE 5HP, COM COIFA PARA DISCO 10" - CHI DIURNO. AF_08/2015 </t>
  </si>
  <si>
    <t xml:space="preserve">01345 - CHAPA DE MADEIRA COMPENSADA PLASTIFICADA PARA FORMA DE CONCRETO, DE *2,44 X 1,22* M, E = 18 MM </t>
  </si>
  <si>
    <t xml:space="preserve">04517 - PECA DE MADEIRA NATIVA/REGIONAL 2,5 X 7,0 CM (SARRAFO-P/FORMA) </t>
  </si>
  <si>
    <t xml:space="preserve">05068 - PREGO DE ACO POLIDO COM CABECA 17 X 21 (2 X 11) </t>
  </si>
  <si>
    <t xml:space="preserve">92792 - CORTE E DOBRA DE AÇO CA-50, DIÂMETRO DE 6.3 MM, UTILIZADO EM ESTRUTURAS DIVERSAS, EXCETO LAJES. AF_12/2015 </t>
  </si>
  <si>
    <t xml:space="preserve">88238 - AJUDANTE DE ARMADOR COM ENCARGOS COMPLEMENTARES </t>
  </si>
  <si>
    <t xml:space="preserve">88245 - ARMADOR COM ENCARGOS COMPLEMENTARES </t>
  </si>
  <si>
    <t xml:space="preserve">00337 - ARAME RECOZIDO 18 BWG, 1,25 MM (0,01 KG/M) </t>
  </si>
  <si>
    <t xml:space="preserve">40215 - ESPACADOR / DISTANCIADOR EM PLASTICO (COLETADO CAIXA) </t>
  </si>
  <si>
    <t xml:space="preserve">Serviço:  OPERADOR DE MÁQUINAS E         EQUIPAMENTOS COM ENCARGOS     </t>
  </si>
  <si>
    <t xml:space="preserve">04230 - OPERADOR DE MAQUINAS E EQUIPAMENTOS </t>
  </si>
  <si>
    <t xml:space="preserve">91529 - COMPACTADOR DE SOLOS DE PERCUSSÃO (SOQUETE) COM MOTOR A GASOLINA 4 TEMPOS, POTÊNCIA 4 CV - DEPRECIAÇÃO. AF_08/2015 </t>
  </si>
  <si>
    <t xml:space="preserve">91530 - COMPACTADOR DE SOLOS DE PERCUSSÃO (SOQUETE) COM MOTOR A GASOLINA 4 TEMPOS, POTÊNCIA 4 CV - JUROS. AF_08/2015 </t>
  </si>
  <si>
    <t xml:space="preserve">91531 - COMPACTADOR DE SOLOS DE PERCUSSÃO (SOQUETE) COM MOTOR A GASOLINA 4 TEMPOS, POTÊNCIA 4 CV - MANUTENÇÃO. AF_08/2015 </t>
  </si>
  <si>
    <t xml:space="preserve">00247 - AUXILIAR DE ELETRICISTA </t>
  </si>
  <si>
    <t xml:space="preserve">Composição:  02953/ORSE        </t>
  </si>
  <si>
    <t xml:space="preserve">Serviço:  FORNECIMENTO DE SAPATILHA P/   CABO DE AÇO ATÉ 9,5MM         </t>
  </si>
  <si>
    <t xml:space="preserve">02007/ORSE - SAPATILHA P/ CABO AÇO ATE      9,5MM                         </t>
  </si>
  <si>
    <t xml:space="preserve">00367 - AREIA GROSSA - POSTO JAZIDA/FORNECEDOR (RETIRADO NA JAZIDA, SEM TRANSPORTE) </t>
  </si>
  <si>
    <t xml:space="preserve">00123 - ADITIVO IMPERMEABILIZANTE DE PEGA NORMAL PARA ARGAMASSAS E CONCRETOS SEM ARMACAO </t>
  </si>
  <si>
    <t xml:space="preserve">40602 - APRUMADOR METALICO DE PILAR, COM ALTURA E ANGULO REGULAVEIS, EXTENSAO DE *1,50* A *2,80* M (LOCACAO) (COLETADO CAIXA) </t>
  </si>
  <si>
    <t xml:space="preserve">40604 - BARRA DE ANCORAGEM DE 0,80 M DE EXTENSAO, COM ROSCA DE 5/8", INCLUINDO PORCA E FLANGE (LOCACAO) (COLETADO CAIXA) </t>
  </si>
  <si>
    <t xml:space="preserve">92263 - FABRICAÇÃO DE FÔRMA PARA PILARES E ESTRUTURAS SIMILARES, EM CHAPA DE MADEIRA COMPENSADA RESINADA, E = 17 MM. AF_12/2015 </t>
  </si>
  <si>
    <t xml:space="preserve">02692 - DESMOLDANTE PROTETOR PARA FORMAS DE MADEIRA, DE BASE OLEOSA EMULSIONADA EM AGUA </t>
  </si>
  <si>
    <t xml:space="preserve">40605 - PREGO DE ACO POLIDO COM CABECA DUPLA 17 X 27 (2 1/2 X 11) (COLETADO CAIXA) </t>
  </si>
  <si>
    <t xml:space="preserve">40625 - VIGA SANDUICHE METALICA VAZADA PARA TRAVAMENTO DE PILARES, DIMENSOES: ALTURA DE *8* CM, LARGURA DE *6* CM E EXTENSAO DE 2 M (LOCACAO) (COLETADO CAIXA) </t>
  </si>
  <si>
    <t xml:space="preserve">92793 - CORTE E DOBRA DE AÇO CA-50, DIÂMETRO DE 8.0 MM, UTILIZADO EM ESTRUTURAS DIVERSAS, EXCETO LAJES. AF_12/2015 </t>
  </si>
  <si>
    <t xml:space="preserve">87335 - ARGAMASSA TRAÇO 1:2:8 (CIMENTO, CAL E AREIA MÉDIA) PARA EMBOÇO/MASSA ÚNICA/ASSENTAMENTO DE ALVENARIA DE VEDAÇÃO, PREPARO MECÂNICO COM MISTURADOR DE EIXO HORIZONTAL DE 300 KG. AF_06/2014 </t>
  </si>
  <si>
    <t xml:space="preserve">07258 - TIJOLO CERAMICO MACICO *5 X 10 X 20* CM </t>
  </si>
  <si>
    <t xml:space="preserve">87316 - ARGAMASSA TRAÇO 1:4 (CIMENTO E AREIA GROSSA) PARA CHAPISCO CONVENCIONAL, PREPARO MECÂNICO COM BETONEIRA 400 L. AF_06/2014 </t>
  </si>
  <si>
    <t xml:space="preserve">IEQ003300 - CAMINHAO, MOTOR DIESEL DE 162CV, FORD CARGO 1317 OU SIMILAR </t>
  </si>
  <si>
    <t xml:space="preserve">IEQ004001 - CARROCERIA CARGA SECA EM MADEIRA, ABERTA, PARA CAMINHAO FORD CARGO 1317 </t>
  </si>
  <si>
    <t xml:space="preserve">IEQ007850 - CUSTO DE MATERIAL DE MANUTENCAO DE CAMINHAO FORD 1317, 162CV - EQUIVALENTE AO ELEMENTAR IEQ003300 </t>
  </si>
  <si>
    <t xml:space="preserve">IEQ008551 - CUSTO DE MATERIAL DE MANUTENCAO DE CARROCERRIA CARGA SECA FORD 1317-EQUIVALENTE ELEMENTAR IEQ004001 </t>
  </si>
  <si>
    <t xml:space="preserve">IEQ011250 - CUSTO DE MATERIAL DE OPERACAO - EQUIVALENTE AO ELEMENTAR OLEO DIESEL IEQ016450 </t>
  </si>
  <si>
    <t xml:space="preserve">MOI002450 - MOTORISTA DE CAMINHAO E        CARRETA                       </t>
  </si>
  <si>
    <t xml:space="preserve">36529 - GRADE DE DISCOS COM CONTROLE REMOTO, REBOCAVEL, COM 24 DISCOS 24" X 6 MM, COM PNEUS PARA TRANSPORTE </t>
  </si>
  <si>
    <t xml:space="preserve">10646 - ROLO COMPACTADOR VIBRATORIO DE UM CILINDRO, ACO LISO, POTENCIA 80 HP, PESO OPERACIONAL MAXIMO 8,1 T, IMPACTO DINAMICO 16,15/9,5 T, LARGURA TRABALHO 1,68 M </t>
  </si>
  <si>
    <t xml:space="preserve">01442 - COMPACTADOR DE SOLO, TIPO PLACA VIBRATORIA REVERSIVEL, COM MOTOR A GASOLINA DE 4 TEMPOS, PESO ENTRE 125 E 150 KG, FORCA CENTRIFUGA ENTRE 2500 E 2800 KGF, LARGURA DE TRABALHO ENTRE 400 E 450 MM, FREQUENCIA DE VI </t>
  </si>
  <si>
    <t xml:space="preserve">37731 - CARROCERIA FIXA ABERTA DE MADEIRA PARA TRANSPORTE GERAL DE CARGA SECA DIMENSOES APROXIMADAS 2,5 X 7,00 X 0,50 M (INCLUI MONTAGEM, NAO INCLUI CAMINHAO) </t>
  </si>
  <si>
    <t xml:space="preserve">13458 - COMPACTADOR DE SOLOS DE PERCURSAO (SOQUETE) COM MOTOR A GASOLINA 4 TEMPOS DE 4 HP (4 CV) </t>
  </si>
  <si>
    <t xml:space="preserve">09921 - USINA MISTURADORA DE SOLOS, DOSADORES TRIPLOS, CALHA VIBRATORIA CAPACIDADE DE 200 A 500 T/H, POTENCIA DE 75 KW </t>
  </si>
  <si>
    <t xml:space="preserve">10488 - VIBROACABADORA DE ASFALTO SOBRE ESTEIRAS, LARG. PAVIMENT. 1,90 A 5,3 M, POT. 78 KW/105 HP, CAP. 450 T/H </t>
  </si>
  <si>
    <t xml:space="preserve">07640 - TRATOR DE PNEUS COM POTENCIA DE 85 CV, TRACAO 4 X 4, PESO COM LASTRO DE 4675 KG </t>
  </si>
  <si>
    <t xml:space="preserve">06066 - ROLO COMPACTADOR DE PNEUS, ESTATICO, PRESSAO VARIAVEL, POTENCIA 99 HP, PESO SEM/COM LASTRO 9,45/21,0 T, LARGURA DE ROLAGEM 2,265 M </t>
  </si>
  <si>
    <t xml:space="preserve">37747 - CAMINHAO TRUCADO, PESO BRUTO TOTAL 23000 KG, CARGA UTIL MAXIMA 15935 KG, DISTANCIA ENTRE EIXOS 4,80 M, POTENCIA 230 CV (INCLUI CABINE E CHASSI, NAO INCLUI CARROCERIA) </t>
  </si>
  <si>
    <t xml:space="preserve">04090 - MOTONIVELADORA POTENCIA BASICA LIQUIDA (PRIMEIRA MARCHA) 125 HP , PESO BRUTO 13032 KG, LARGURA DA LAMINA DE 3,7 M </t>
  </si>
  <si>
    <t xml:space="preserve">06068 - ROLO COMPACTADOR VIBRATORIO DE UM CILINDRO DE ACO LISO, POTENCIA 80 HP, PESO SEM/COM LASTRO DE 7,4/8,1 T, LARGURA DE TRABALHO 1,676 M </t>
  </si>
  <si>
    <t xml:space="preserve">7032 - TANQUE DE ASFALTO ESTACIONÁRIO COM SERPENTINA, CAPACIDADE 30.000 L - DEPRECIAÇÃO. AF_06/2014 </t>
  </si>
  <si>
    <t xml:space="preserve">7033 - TANQUE DE ASFALTO ESTACIONÁRIO COM SERPENTINA, CAPACIDADE 30.000 L - JUROS. AF_06/2014 </t>
  </si>
  <si>
    <t xml:space="preserve">7034 - TANQUE DE ASFALTO ESTACIONÁRIO COM SERPENTINA, CAPACIDADE 30.000 L - MANUTENÇÃO. AF_06/2014 </t>
  </si>
  <si>
    <t xml:space="preserve">10642 - ROLO COMPACTADOR DE PNEUS, ESTATICO, PRESSAO VARIAVEL, POTENCIA 111 HP, PESO SEM/COM LASTRO 9,5/26,0 T, LARGURA DE ROLAGEM 1,90 M </t>
  </si>
  <si>
    <t xml:space="preserve">14489 - ROLO COMPACTADOR PE DE CARNEIRO VIBRATORIO, POTENCIA 125 HP, PESO OPERACIONAL SEM/COM LASTRO 11,95/13,30 T, IMPACTO DINAMICO 38,5/22,5 T, LARGURA DE TRABALHO 2,15 M </t>
  </si>
  <si>
    <t xml:space="preserve">36511 - TRATOR DE PNEUS COM POTENCIA DE 122 CV, TRACAO 4 X 4, PESO COM LASTRO DE 4510 KG </t>
  </si>
  <si>
    <t xml:space="preserve">13726 - VASSOURA MECANICA REBOCAVEL COM ESCOVA CILINDRICA LARGURA UTIL DE VARRIMENTO = 2,44M </t>
  </si>
  <si>
    <t xml:space="preserve">00245 - AUXILIAR DE LABORATORISTA DE SOLOS E CONCRETO </t>
  </si>
  <si>
    <t xml:space="preserve">95318 - CURSO DE CAPACITAÇÃO (AUXILIAR DE LABORATÓRIO) - HORISTA </t>
  </si>
  <si>
    <t xml:space="preserve">20020 - MOTORISTA DE CAMINHAO-BASCULANTE </t>
  </si>
  <si>
    <t xml:space="preserve">95346 - CURSO DE CAPACITAÇÃO (MOTORISTA DE BASCULANTE) - HORISTA </t>
  </si>
  <si>
    <t xml:space="preserve">04095 - MOTORISTA DE CARRO DE PASSEIO </t>
  </si>
  <si>
    <t xml:space="preserve">95349 - CURSO DE CAPACITAÇÃO (MOTORISTA DE VEIÍCULO LEVE) - HORISTA </t>
  </si>
  <si>
    <t xml:space="preserve">04096 - MOTORISTA OPERADOR DE CAMINHAO MUNCK </t>
  </si>
  <si>
    <t xml:space="preserve">95351 - CURSO DE CAPACITAÇÃO (MOTORISTA OPERADOR DE MUNCK) - HORISTA </t>
  </si>
  <si>
    <t xml:space="preserve">25960 - OPERADOR DE DEMARCADORA DE FAIXAS DE TRAFEGO </t>
  </si>
  <si>
    <t xml:space="preserve">95356 - CURSO DE CAPACITAÇÃO (OPERADOR DE DEMARCADORA DE FAIXAS) - HORISTA </t>
  </si>
  <si>
    <t xml:space="preserve">04234 - OPERADOR DE ESCAVADEIRA </t>
  </si>
  <si>
    <t xml:space="preserve">95357 - CURSO DE CAPACITAÇÃO (OPERADOR DE ESCAVADEIRA) - HORISTA </t>
  </si>
  <si>
    <t xml:space="preserve">04239 - OPERADOR DE MOTONIVELADORA </t>
  </si>
  <si>
    <t xml:space="preserve">95363 - CURSO DE CAPACITAÇÃO (OPERADOR DE MOTONIVELADORA) - HORISTA </t>
  </si>
  <si>
    <t xml:space="preserve">04248 - OPERADOR DE PA CARREGADEIRA </t>
  </si>
  <si>
    <t xml:space="preserve">95364 - CURSO DE CAPACITAÇÃO (OPERADOR DE PÁ CARREGADEIRA) - HORISTA </t>
  </si>
  <si>
    <t xml:space="preserve">25959 - OPERADOR DE PAVIMENTADORA </t>
  </si>
  <si>
    <t xml:space="preserve">95365 - CURSO DE CAPACITAÇÃO (OPERADOR DE PAVIMENTADORA) - HORISTA </t>
  </si>
  <si>
    <t xml:space="preserve">04238 - OPERADOR DE ROLO COMPACTADOR </t>
  </si>
  <si>
    <t xml:space="preserve">95366 - CURSO DE CAPACITAÇÃO (OPERADOR DE ROLO COMPACTADOR) - HORISTA </t>
  </si>
  <si>
    <t xml:space="preserve">04233 - OPERADOR DE USINA DE ASFALTO, DE SOLOS OU DE CONCRETO </t>
  </si>
  <si>
    <t xml:space="preserve">95367 - CURSO DE CAPACITAÇÃO (OPERADOR DE USINA DE ASFALTO, DE SOLOS OU DE CONCRETO) - HORISTA </t>
  </si>
  <si>
    <t xml:space="preserve">07153 - TECNICO EM LABORATORIO E CAMPO DE CONSTRUCAO CIVIL </t>
  </si>
  <si>
    <t xml:space="preserve">95383 - CURSO DE CAPACITAÇÃO (TÉCNICO DE LABORATÓRIO) - HORISTA </t>
  </si>
  <si>
    <t xml:space="preserve">04237 - OPERADOR DE TRATOR - EXCLUSIVE AGROPECUARIA </t>
  </si>
  <si>
    <t xml:space="preserve">95386 - CURSO DE CAPACITAÇÃO (TRATORISTA) - HORISTA </t>
  </si>
  <si>
    <t xml:space="preserve">37623 - OPERADOR DE BETONEIRA ESTACIONARIA/MISTURADOR (COLETADO CAIXA) </t>
  </si>
  <si>
    <t xml:space="preserve">95389 - CURSO DE CAPACITAÇÃO (OPERADOR DE BETONEIRA ESTACIONÁRIA/MISTURADOR) -HORISTA </t>
  </si>
  <si>
    <t xml:space="preserve">37754 - CAMINHAO TOCO, PESO BRUTO TOTAL 14300 KG, CARGA UTIL MAXIMA 9590 KG, DISTANCIA ENTRE EIXOS 4,76 M, POTENCIA 185 CV (INCLUI CABINE E CHASSI, NAO INCLUI CARROCERIA) </t>
  </si>
  <si>
    <t xml:space="preserve">88826 - BETONEIRA CAPACIDADE NOMINAL DE 400 L, CAPACIDADE DE MISTURA 310 L, MOTOR ELÉTRICO TRIFÁSICO POTÊNCIA DE 2 HP, SEM CARREGADOR - DEPRECIAÇÃO.AF_10/2014 </t>
  </si>
  <si>
    <t xml:space="preserve">88827 - BETONEIRA CAPACIDADE NOMINAL DE 400 L, CAPACIDADE DE MISTURA 310 L, MOTOR ELÉTRICO TRIFÁSICO POTÊNCIA DE 2 HP, SEM CARREGADOR - JUROS. AF_10/2014 </t>
  </si>
  <si>
    <t xml:space="preserve">88828 - BETONEIRA CAPACIDADE NOMINAL DE 400 L, CAPACIDADE DE MISTURA 310 L, MOTOR ELÉTRICO TRIFÁSICO POTÊNCIA DE 2 HP, SEM CARREGADOR - MANUTENÇÃO.AF_10/2014 </t>
  </si>
  <si>
    <t xml:space="preserve">89221 - BETONEIRA CAPACIDADE NOMINAL DE 600 L, CAPACIDADE DE MISTURA 360 L, MOTOR ELÉTRICO TRIFÁSICO POTÊNCIA DE 4 CV, SEM CARREGADOR - DEPRECIAÇÃO.AF_11/2014 </t>
  </si>
  <si>
    <t xml:space="preserve">89222 - BETONEIRA CAPACIDADE NOMINAL DE 600 L, CAPACIDADE DE MISTURA 360 L, MOTOR ELÉTRICO TRIFÁSICO POTÊNCIA DE 4 CV, SEM CARREGADOR - JUROS. AF_11/2014 </t>
  </si>
  <si>
    <t xml:space="preserve">89223 - BETONEIRA CAPACIDADE NOMINAL DE 600 L, CAPACIDADE DE MISTURA 360 L, MOTOR ELÉTRICO TRIFÁSICO POTÊNCIA DE 4 CV, SEM CARREGADOR - MANUTENÇÃO.AF_11/2014 </t>
  </si>
  <si>
    <t xml:space="preserve">36541 - ROLO COMPACTADOR VIBRATORIO DE UM CILINDRO LISO DE ACO, POTENCIA 80 HP, PESO OPERACIONAL MAXIMO 8,5 T, LARGURA TRABALHO 1,676 M </t>
  </si>
  <si>
    <t xml:space="preserve">90582 - VIBRADOR DE IMERSÃO, DIÂMETRO DE PONTEIRA 45MM, MOTOR ELÉTRICO TRIFÁSICO POTÊNCIA DE 2 CV - DEPRECIAÇÃO. AF_06/2015 </t>
  </si>
  <si>
    <t xml:space="preserve">90583 - VIBRADOR DE IMERSÃO, DIÂMETRO DE PONTEIRA 45MM, MOTOR ELÉTRICO TRIFÁSICO POTÊNCIA DE 2 CV - JUROS. AF_06/2015 </t>
  </si>
  <si>
    <t xml:space="preserve">90584 - VIBRADOR DE IMERSÃO, DIÂMETRO DE PONTEIRA 45MM, MOTOR ELÉTRICO TRIFÁSICO POTÊNCIA DE 2 CV - MANUTENÇÃO. AF_06/2015 </t>
  </si>
  <si>
    <t xml:space="preserve">01442 - COMPACTADOR DE SOLO, TIPO PLACA VIBRATORIA REVERSIVEL, COM MOTOR A GASOLINA DE 4 TEMPOS, PESO ENTRE 125 E 150 KG, FORCA CENTRIFUGA ENTRE 2500 E 2800 KGF, LARGURA DE TRABALHO ENTRE 400 E 450 MM, FREQUENCIA DE VIBRACAO ENTRE 4.300 E 4.500 RPM, VELOCIDADE DE TRABALHO ENTRE 15 E 20 M/MIN, POTENCIA ENTRE 5,5 E 6,0 HP </t>
  </si>
  <si>
    <t xml:space="preserve">04222 - GASOLINA COMUM </t>
  </si>
  <si>
    <t xml:space="preserve">11280 - CORTADEIRA DE PISO DE CONCRETO E ASFALTO, PARA DISCO PADRAO DE DIAMETRO 350 MM (14") OU 450 MM (18") , MOTOR A GASOLINA, POTENCIA 13 HP, SEM DISCO </t>
  </si>
  <si>
    <t xml:space="preserve">13887 - DISCO DE CORTE DIAMANTADO SEGMENTADO PARA CONCRETO, DIAMETRO DE 350 MM, FURO DE 1 " (14 X 1 ") </t>
  </si>
  <si>
    <t xml:space="preserve">10712 - GUINDAUTO HIDRAULICO, CAPACIDADE MAXIMA DE CARGA 3300 KG, MOMENTO MAXIMO DE CARGA 5,8 TM , ALCANCE MAXIMO HORIZONTAL 7,60 M, PARA MONTAGEM SOBRE CHASSI DE CAMINHAO PBT MINIMO 8000 KG (INCLUI MONTAGEM, NAO INCLUI CAMINHAO) </t>
  </si>
  <si>
    <t xml:space="preserve">13896 - VIBRADOR DE IMERSAO, DIAMETRO DA PONTEIRA DE *45* MM, COM MOTOR ELETRICO TRIFASICO DE 2 HP (2 CV) </t>
  </si>
  <si>
    <t xml:space="preserve">13617 - CAMINHONETE CABINE SIMPLES COM MOTOR 1.6 FLEX, CAMBIO MANUAL, POTENCIA 101/104 CV, 2 PORTAS </t>
  </si>
  <si>
    <t xml:space="preserve">13836 - MAQUINA EXTRUSORA DE CONCRETO PARA GUIAS E SARJETAS, COM MOTOR A DIESEL DE 14 CV </t>
  </si>
  <si>
    <t xml:space="preserve">93429 - USINA DE MISTURA ASFÁLTICA À QUENTE, TIPO CONTRA FLUXO, PROD 40 A 80 TON/HORA - DEPRECIAÇÃO. AF_03/2016 </t>
  </si>
  <si>
    <t xml:space="preserve">93430 - USINA DE MISTURA ASFÁLTICA À QUENTE, TIPO CONTRA FLUXO, PROD 40 A 80 TON/HORA - JUROS. AF_03/2016 </t>
  </si>
  <si>
    <t xml:space="preserve">93431 - USINA DE MISTURA ASFÁLTICA À QUENTE, TIPO CONTRA FLUXO, PROD 40 A 80 TON/HORA - MANUTENÇÃO. AF_03/2016 </t>
  </si>
  <si>
    <t xml:space="preserve">02705 - ENERGIA ELETRICA ATE 2000 KWH INDUSTRIAL, SEM DEMANDA </t>
  </si>
  <si>
    <t xml:space="preserve">40637 - MAQUINA DEMARCADORA DE FAIXA DE TRAFEGO A FRIO, AUTOPROPELIDA, MOTOR DIESEL 38 HP </t>
  </si>
  <si>
    <t xml:space="preserve">02711 - CARRO-DE-MAO CACAMBA METALICA E PNEU MACICO </t>
  </si>
  <si>
    <t xml:space="preserve">02709 - ENXADA ESTREITA DE *240 X 230* MM, SEM CABO </t>
  </si>
  <si>
    <t xml:space="preserve">04243 - OPERADOR DE BETONEIRA (CAMINHAO) </t>
  </si>
  <si>
    <t xml:space="preserve">89274 - BETONEIRA CAPACIDADE NOMINAL DE 600 L, CAPACIDADE DE MISTURA 440 L, MOTOR A DIESEL POTÊNCIA 10 HP, COM CARREGADOR - DEPRECIAÇÃO. AF_11/2014 </t>
  </si>
  <si>
    <t xml:space="preserve">89275 - BETONEIRA CAPACIDADE NOMINAL DE 600 L, CAPACIDADE DE MISTURA 440 L, MOTOR A DIESEL POTÊNCIA 10 HP, COM CARREGADOR - JUROS. AF_11/2014 </t>
  </si>
  <si>
    <t xml:space="preserve">89276 - BETONEIRA CAPACIDADE NOMINAL DE 600 L, CAPACIDADE DE MISTURA 440 L, MOTOR A DIESEL POTÊNCIA 10 HP, COM CARREGADOR - MANUTENÇÃO. AF_11/2014 </t>
  </si>
  <si>
    <t xml:space="preserve">06117 - AJUDANTE DE CARPINTEIRO </t>
  </si>
  <si>
    <t xml:space="preserve">91688 - SERRA CIRCULAR DE BANCADA COM MOTOR ELÉTRICO POTÊNCIA DE 5HP, COM COIFA PARA DISCO 10" - DEPRECIAÇÃO. AF_08/2015 </t>
  </si>
  <si>
    <t xml:space="preserve">91689 - SERRA CIRCULAR DE BANCADA COM MOTOR ELÉTRICO POTÊNCIA DE 5HP, COM COIFA PARA DISCO 10" - JUROS. AF_08/2015 </t>
  </si>
  <si>
    <t xml:space="preserve">91690 - SERRA CIRCULAR DE BANCADA COM MOTOR ELÉTRICO POTÊNCIA DE 5HP, COM COIFA PARA DISCO 10" - MANUTENÇÃO. AF_08/2015 </t>
  </si>
  <si>
    <t xml:space="preserve">00032 - ACO CA-50, 6,3 MM, VERGALHAO </t>
  </si>
  <si>
    <t xml:space="preserve">06114 - AJUDANTE DE ARMADOR </t>
  </si>
  <si>
    <t xml:space="preserve">00378 - ARMADOR </t>
  </si>
  <si>
    <t xml:space="preserve">01358 - CHAPA DE MADEIRA COMPENSADA RESINADA PARA FORMA DE CONCRETO, DE *2,2 X 1,1* M, E = 17 MM </t>
  </si>
  <si>
    <t xml:space="preserve">00033 - ACO CA-50, 8,0 MM, VERGALHAO </t>
  </si>
  <si>
    <t xml:space="preserve">88386 - MISTURADOR DE ARGAMASSA, EIXO HORIZONTAL, CAPACIDADE DE MISTURA 300 KG, MOTOR ELÉTRICO POTÊNCIA 5 CV - CHP DIURNO. AF_06/2014 </t>
  </si>
  <si>
    <t xml:space="preserve">88392 - MISTURADOR DE ARGAMASSA, EIXO HORIZONTAL, CAPACIDADE DE MISTURA 300 KG, MOTOR ELÉTRICO POTÊNCIA 5 CV - CHI DIURNO. AF_06/2014 </t>
  </si>
  <si>
    <t xml:space="preserve">14405 - TANQUE DE ASFALTO ESTACIONARIO COM SERPENTINA, CAPACIDADE 30.000 L </t>
  </si>
  <si>
    <t xml:space="preserve">10535 - BETONEIRA CAPACIDADE NOMINAL 400 L, CAPACIDADE DE MISTURA 280 L, MOTOR ELETRICO TRIFASICO 220/380 V POTENCIA 2 CV, SEM CARREGADOR </t>
  </si>
  <si>
    <t xml:space="preserve">36397 - BETONEIRA, CAPACIDADE NOMINAL 600 L, CAPACIDADE DE MISTURA 360L, MOTOR ELETRICO TRIFASICO 220/380V, POTENCIA 4CV, EXCLUSO CARREGADOR </t>
  </si>
  <si>
    <t xml:space="preserve">09912 - USINA DE MISTURAS ASFALTICAS A QUENTE, MOVEL, TIPO CONTRA FLUXO, CAPACIDADE DE 40 A 80 T/H </t>
  </si>
  <si>
    <t xml:space="preserve">36398 - BETONEIRA, CAPACIDADE NOMINAL 600 L, CAPACIDADE DE MISTURA 440 L, MOTOR A DIESEL POTENCIA 10 CV, COM CARREGADOR </t>
  </si>
  <si>
    <t xml:space="preserve">14618 - SERRA CIRCULAR DE BANCADA COM MOTOR ELETRICO, POTENCIA DE *1600* W, PARA DISCO DE DIAMETRO DE 10" (250 MM) </t>
  </si>
  <si>
    <t xml:space="preserve">37760 - CAMINHAO TOCO, PESO BRUTO TOTAL 16000 KG, CARGA UTIL MAXIMA 13071 KG, DISTANCIA ENTRE EIXOS 4,80 M, POTENCIA 230 CV (INCLUI CABINE E CHASSI, NAO INCLUI CARROCERIA) </t>
  </si>
  <si>
    <t xml:space="preserve">20020 - MOTORISTA DE CAMINHAO BASCULANTE </t>
  </si>
  <si>
    <t xml:space="preserve">88387 - MISTURADOR DE ARGAMASSA, EIXO HORIZONTAL, CAPACIDADE DE MISTURA 300 KG, MOTOR ELÉTRICO POTÊNCIA 5 CV - DEPRECIAÇÃO. AF_06/2014 </t>
  </si>
  <si>
    <t xml:space="preserve">88389 - MISTURADOR DE ARGAMASSA, EIXO HORIZONTAL, CAPACIDADE DE MISTURA 300 KG, MOTOR ELÉTRICO POTÊNCIA 5 CV - JUROS. AF_06/2014 </t>
  </si>
  <si>
    <t xml:space="preserve">88390 - MISTURADOR DE ARGAMASSA, EIXO HORIZONTAL, CAPACIDADE DE MISTURA 300 KG, MOTOR ELÉTRICO POTÊNCIA 5 CV - MANUTENÇÃO. AF_06/2014 </t>
  </si>
  <si>
    <t xml:space="preserve">37544 - MISTURADOR DE ARGAMASSA, EIXO HORIZONTAL, CAPACIDADE DE MISTURA 300 KG, MOTOR ELETRICO TRIFASICO 220/380 V, POTENCIA 5 CV </t>
  </si>
  <si>
    <t xml:space="preserve">Materiais*                    </t>
  </si>
  <si>
    <t xml:space="preserve">53788 - ROLO COMPACTADOR VIBRATÓRIO DE UM CILINDRO AÇO LISO, POTÊNCIA 80 HP, PESO OPERACIONAL MÁXIMO 8,1 T, IMPACTO DINÂMICO 16,15 / 9,5 T, LARGURADE TRABALHO 1,68 M - Materiais*NA OPERAÇÃO. AF_06/2014 </t>
  </si>
  <si>
    <t xml:space="preserve">53797 - CAMINHÃO TOCO, PBT 16.000 KG, CARGA ÚTIL MÁX. 10.685 KG, DIST. ENTRE EIXOS 4,8 M, POTÊNCIA 189 CV, INCLUSIVE CARROCERIA FIXA ABERTA DE MADEIRA P/ TRANSPORTE GERAL DE CARGA SECA, DIMEN. APROX. 2,5 X 7,00 X 0,50M - Materiais*NA OPERAÇÃO. AF_06/2014 </t>
  </si>
  <si>
    <t xml:space="preserve">5711 - VIBROACABADORA DE ASFALTO SOBRE ESTEIRAS, LARGURA DE PAVIMENTAÇÃO 1,90M A 5,30 M, POTÊNCIA 105 HP CAPACIDADE 450 T/H - Materiais*NA OPERAÇÃO. AF_11/2014 </t>
  </si>
  <si>
    <t xml:space="preserve">7066 - TRATOR DE PNEUS, POTÊNCIA 122 CV, TRAÇÃO 4X4, PESO COM LASTRO DE 4.510KG - Materiais*NA OPERAÇÃO. AF_06/2014 </t>
  </si>
  <si>
    <t xml:space="preserve">5733 - ROLO COMPACTADOR DE PNEUS ESTÁTICO, PRESSÃO VARIÁVEL, POTÊNCIA 99 HP,PESO SEM/COM LASTRO 9,45 / 21,0 T, LARGURA DE ROLAGEM 2,265 M - Materiais*NA OPERAÇÃO. AF_02/2016 </t>
  </si>
  <si>
    <t xml:space="preserve">53831 - CAMINHÃO PIPA 10.000 L TRUCADO, PESO BRUTO TOTAL 23.000 KG, CARGA ÚTILMÁXIMA 15.935 KG, DISTÂNCIA ENTRE EIXOS 4,8 M, POTÊNCIA 230 CV, INCLUSIVE TANQUE DE AÇO PARA TRANSPORTE DE ÁGUA - Materiais*NA OPERAÇÃO. AF_06/2014 </t>
  </si>
  <si>
    <t xml:space="preserve">53849 - MOTONIVELADORA POTÊNCIA BÁSICA LÍQUIDA (PRIMEIRA MARCHA) 125 HP, PESOBRUTO 13032 KG, LARGURA DA LÂMINA DE 3,7 M - Materiais*NA OPERAÇÃO. AF_06/2014 </t>
  </si>
  <si>
    <t xml:space="preserve">55263 - ROLO COMPACTADOR DE PNEUS ESTÁTICO, PRESSÃO VARIÁVEL, POTÊNCIA 111 HP,PESO SEM/COM LASTRO 9,5 / 26 T, LARGURA DE TRABALHO 1,90 M - Materiais*NA OPERAÇÃO. AF_07/2014 </t>
  </si>
  <si>
    <t xml:space="preserve">7054 - ROLO COMPACTADOR PE DE CARNEIRO VIBRATORIO, POTENCIA 125 HP, PESO OPERACIONAL SEM/COM LASTRO 11,95 / 13,30 T, IMPACTO DINAMICO 38,5 / 22,5 T, LARGURA DE TRABALHO 2,15 M - Materiais*NA OPERAÇÃO. AF_06/2014 </t>
  </si>
  <si>
    <t xml:space="preserve">5715 - TRATOR DE PNEUS, POTÊNCIA 85 CV, TRAÇÃO 4X4, PESO COM LASTRO DE 4.675KG - Materiais*NA OPERAÇÃO. AF_06/2014 </t>
  </si>
  <si>
    <t xml:space="preserve">91276 - PLACA VIBRATÓRIA REVERSÍVEL COM MOTOR 4 TEMPOS A GASOLINA, FORÇA CENTRÍFUGA DE 25 KN (2500 KGF), POTÊNCIA 5,5 CV - Materiais*NA OPERAÇÃO. AF_08/2015 </t>
  </si>
  <si>
    <t xml:space="preserve">91282 - CORTADORA DE PISO COM MOTOR 4 TEMPOS A GASOLINA, POTÊNCIA DE 13 HP, COM DISCO DE CORTE DIAMANTADO SEGMENTADO PARA CONCRETO, DIÂMETRO DE 350MM, FURO DE 1" (14 X 1") - Materiais*NA OPERAÇÃO. AF_08/2015 </t>
  </si>
  <si>
    <t xml:space="preserve">91633 - GUINDAUTO HIDRÁULICO, CAPACIDADE MÁXIMA DE CARGA 6500 KG, MOMENTO MÁXIMO DE CARGA 5,8 TM, ALCANCE MÁXIMO HORIZONTAL 7,60 M, INCLUSIVE CAMINHÃO TOCO PBT 9.700 KG, POTÊNCIA DE 160 CV - Materiais*NA OPERAÇÃO. AF_08/2015 </t>
  </si>
  <si>
    <t xml:space="preserve">92144 - CAMINHONETE CABINE SIMPLES COM MOTOR 1.6 FLEX, CÂMBIO MANUAL, POTÊNCIA101/104 CV, 2 PORTAS - Materiais*NA OPERAÇÃO. AF_11/2015 </t>
  </si>
  <si>
    <t xml:space="preserve">92959 - MÁQUINA EXTRUSORA DE CONCRETO PARA GUIAS E SARJETAS, MOTOR A DIESEL, POTÊNCIA 14 CV - Materiais*NA OPERAÇÃO. AF_12/2015 </t>
  </si>
  <si>
    <t xml:space="preserve">95120 - USINA MISTURADORA DE SOLOS, CAPACIDADE DE 200 A 500 TON/H, POTENCIA 75KW - Materiais*NA OPERAÇÃO. AF_07/2016 </t>
  </si>
  <si>
    <t xml:space="preserve">95132 - MÁQUINA DEMARCADORA DE FAIXA DE TRÁFEGO À FRIO, AUTOPROPELIDA, POTÊNCIA 38 HP - Materiais*NA OPERAÇÃO. AF_07/2016 </t>
  </si>
  <si>
    <t xml:space="preserve">07319 - TINTA ASFALTICA IMPERMEABILIZANTE DISPERSA EM AGUA, PARA Materiais*CIMENTICIOS </t>
  </si>
  <si>
    <t xml:space="preserve">91532 - COMPACTADOR DE SOLOS DE PERCUSSÃO (SOQUETE) COM MOTOR A GASOLINA 4 TEMPOS, POTÊNCIA 4 CV - Materiais*NA OPERAÇÃO. AF_08/2015 </t>
  </si>
  <si>
    <t xml:space="preserve">7035 - TANQUE DE ASFALTO ESTACIONÁRIO COM SERPENTINA, CAPACIDADE 30.000 L - Materiais*NA OPERAÇÃO. AF_06/2014 </t>
  </si>
  <si>
    <t xml:space="preserve">88829 - BETONEIRA CAPACIDADE NOMINAL DE 400 L, CAPACIDADE DE MISTURA 310 L, MOTOR ELÉTRICO TRIFÁSICO POTÊNCIA DE 2 HP, SEM CARREGADOR - Materiais*NAOPERAÇÃO. AF_10/2014 </t>
  </si>
  <si>
    <t xml:space="preserve">89224 - BETONEIRA CAPACIDADE NOMINAL DE 600 L, CAPACIDADE DE MISTURA 360 L, MOTOR ELÉTRICO TRIFÁSICO POTÊNCIA DE 4 CV, SEM CARREGADOR - Materiais*NAOPERAÇÃO. AF_11/2014 </t>
  </si>
  <si>
    <t xml:space="preserve">90585 - VIBRADOR DE IMERSÃO, DIÂMETRO DE PONTEIRA 45MM, MOTOR ELÉTRICO TRIFÁSICO POTÊNCIA DE 2 CV - Materiais*NA OPERAÇÃO. AF_06/2015 </t>
  </si>
  <si>
    <t xml:space="preserve">93432 - USINA DE MISTURA ASFÁLTICA À QUENTE, TIPO CONTRA FLUXO, PROD 40 A 80 TON/HORA - Materiais*NA OPERAÇÃO. AF_03/2016 </t>
  </si>
  <si>
    <t xml:space="preserve">89277 - BETONEIRA CAPACIDADE NOMINAL DE 600 L, CAPACIDADE DE MISTURA 440 L, MOTOR A DIESEL POTÊNCIA 10 HP, COM CARREGADOR - Materiais*NA OPERAÇÃO. AF_11/2014 </t>
  </si>
  <si>
    <t xml:space="preserve">91691 - SERRA CIRCULAR DE BANCADA COM MOTOR ELÉTRICO POTÊNCIA DE 5HP, COM COIFA PARA DISCO 10" - Materiais*NA OPERAÇÃO. AF_08/2015 </t>
  </si>
  <si>
    <t xml:space="preserve">88391 - MISTURADOR DE ARGAMASSA, EIXO HORIZONTAL, CAPACIDADE DE MISTURA 300 KG, MOTOR ELÉTRICO POTÊNCIA 5 CV - Materiais*NA OPERAÇÃO. AF_06/2014 </t>
  </si>
  <si>
    <t>DATA: 08/11/2016</t>
  </si>
  <si>
    <t xml:space="preserve">00857 - CABO DE COBRE NU 16 MM² MEIO-DURO </t>
  </si>
  <si>
    <t xml:space="preserve">01539 - CONECTOR METALICO TIPO PARAFUSO FENDIDO (SPLIT BOLT), PARA CABOS ATE 16 MM² </t>
  </si>
  <si>
    <t xml:space="preserve">00937 - FIO RIGIDO, ISOLACAO EM PVC 450/750V 10MM² </t>
  </si>
  <si>
    <t xml:space="preserve">01018 - CABO DE COBRE, FLEXIVEL, CLASSE 4 OU 5, ISOLACAO EM PVC/A, ANTICHAMA BWF-B, COBERTURA PVC-ST1, ANTICHAMA BWF-B, 1 CONDUTOR, 0,6/1 KV, SECAO NOMINAL 50 MM². </t>
  </si>
  <si>
    <t xml:space="preserve">00984 - CABO DE COBRE ISOLAMENTO ANTI-CHAMA 450/750V 2,5MM², TP PIRASTIC PIRELLI OU EQUIV </t>
  </si>
  <si>
    <t xml:space="preserve">MAT039605 - CONECTOR PERFURANTE PARA REDE AEREA TENSAO 0,6/1KV, IP-65 PRINCIPAL: 6 A 185 MM² DERIVACAO: 1,5 A 6 MM² </t>
  </si>
  <si>
    <t xml:space="preserve">01563 - CONECTOR METALICO TIPO PARAFUSO FENDIDO (SPLIT BOLT), COM SEPARADOR DE CABOS BIMETALICOS, PARA CABOS ATE 70 MM² </t>
  </si>
  <si>
    <t xml:space="preserve">Serviço:  AS BUILT DE PROJETOS COM ÁREA DE 10.001 M² ATÉ 20.000 M² </t>
  </si>
  <si>
    <t xml:space="preserve">REL-TEC-155 - AS BUILT DE PROJETOS COM ÁREA DE 10.001 M² ATÉ 20.000 M² </t>
  </si>
  <si>
    <t xml:space="preserve">5747 - CAMINHÃO PIPA 6.000 L, PESO BRUTO TOTAL 13.000 KG, DISTÂNCIA ENTRE EIXOS 4,80 M, POTÊNCIA 189 CV INCLUSIVE TANQUE DE AÇO PARA TRANSPORTE DEÁGUA, CAPACIDADE 6 M³ - Materiais*NA OPERAÇÃO. AF_06/2014 </t>
  </si>
  <si>
    <t xml:space="preserve">53882 - CAMINHÃO PIPA 6.000 L, PESO BRUTO TOTAL 13.000 KG, DISTÂNCIA ENTRE EIXOS 4,80 M, POTÊNCIA 189 CV INCLUSIVE TANQUE DE AÇO PARA TRANSPORTE DEÁGUA, CAPACIDADE 6 M³ - MANUTENÇÃO. AF_06/2014 </t>
  </si>
  <si>
    <t xml:space="preserve">91359 - CAMINHÃO PIPA 6.000 L, PESO BRUTO TOTAL 13.000 KG, DISTÂNCIA ENTRE EIXOS 4,80 M, POTÊNCIA 189 CV INCLUSIVE TANQUE DE AÇO PARA TRANSPORTE DEÁGUA, CAPACIDADE 6 M³ - DEPRECIAÇÃO. AF_06/2014 </t>
  </si>
  <si>
    <t xml:space="preserve">91360 - CAMINHÃO PIPA 6.000 L, PESO BRUTO TOTAL 13.000 KG, DISTÂNCIA ENTRE EIXOS 4,80 M, POTÊNCIA 189 CV INCLUSIVE TANQUE DE AÇO PARA TRANSPORTE DEÁGUA, CAPACIDADE 6 M³ - JUROS. AF_06/2014 </t>
  </si>
  <si>
    <t xml:space="preserve">91361 - CAMINHÃO PIPA 6.000 L, PESO BRUTO TOTAL 13.000 KG, DISTÂNCIA ENTRE EIXOS 4,80 M, POTÊNCIA 189 CV INCLUSIVE TANQUE DE AÇO PARA TRANSPORTE DEÁGUA, CAPACIDADE 6 M³ - IMPOSTOS E SEGUROS. AF_06/2014 </t>
  </si>
  <si>
    <t xml:space="preserve">5851 - TRATOR DE ESTEIRAS, POTÊNCIA 150 HP, PESO OPERACIONAL 16,7 T, COM RODAMOTRIZ ELEVADA E LÂMINA 3,18 M³ - CHP DIURNO. AF_06/2014 </t>
  </si>
  <si>
    <t xml:space="preserve">5944 - PÁ CARREGADEIRA SOBRE RODAS, POTÊNCIA 197 HP, CAPACIDADE DA CAÇAMBA 2,5 A 3,5 M³, PESO OPERACIONAL 18338 KG - CHP DIURNO. AF_06/2014 </t>
  </si>
  <si>
    <t xml:space="preserve">5946 - PÁ CARREGADEIRA SOBRE RODAS, POTÊNCIA 197 HP, CAPACIDADE DA CAÇAMBA 2,5 A 3,5 M³, PESO OPERACIONAL 18338 KG - CHI DIURNO. AF_06/2014 </t>
  </si>
  <si>
    <t xml:space="preserve">5811 - CAMINHÃO BASCULANTE 6 M³, PESO BRUTO TOTAL 16.000 KG, CARGA ÚTIL MÁXIMA 13.071 KG, DISTÂNCIA ENTRE EIXOS 4,80 M, POTÊNCIA 230 CV INCLUSIVE CAÇAMBA METÁLICA - CHP DIURNO. AF_06/2014 </t>
  </si>
  <si>
    <t xml:space="preserve">84013 - ESCAVADEIRA HIDRÁULICA SOBRE ESTEIRAS, CAÇAMBA 0,80 M³, PESO OPERACIONAL 17,8 T, POTÊNCIA LÍQUIDA 110 HP - CHI DIURNO. AF_10/2014 </t>
  </si>
  <si>
    <t xml:space="preserve">90991 - ESCAVADEIRA HIDRÁULICA SOBRE ESTEIRAS, CAÇAMBA 0,80 M³, PESO OPERACIONAL 17,8 T, POTÊNCIA LÍQUIDA 110 HP - CHP DIURNO. AF_10/2014 </t>
  </si>
  <si>
    <t xml:space="preserve">5940 - PÁ CARREGADEIRA SOBRE RODAS, POTÊNCIA LÍQUIDA 128 HP, CAPACIDADE DA CAÇAMBA 1,7 A 2,8 M³, PESO OPERACIONAL 11632 KG - CHP DIURNO. AF_06/2014 </t>
  </si>
  <si>
    <t xml:space="preserve">5942 - PÁ CARREGADEIRA SOBRE RODAS, POTÊNCIA LÍQUIDA 128 HP, CAPACIDADE DA CAÇAMBA 1,7 A 2,8 M³, PESO OPERACIONAL 11632 KG - CHI DIURNO. AF_06/2014 </t>
  </si>
  <si>
    <t xml:space="preserve">6259 - CAMINHÃO PIPA 6.000 L, PESO BRUTO TOTAL 13.000 KG, DISTÂNCIA ENTRE EIXOS 4,80 M, POTÊNCIA 189 CV INCLUSIVE TANQUE DE AÇO PARA TRANSPORTE DEÁGUA, CAPACIDADE 6 M³ - CHP DIURNO. AF_06/2014 </t>
  </si>
  <si>
    <t xml:space="preserve">83362 - ESPARGIDOR DE ASFALTO PRESSURIZADO, TANQUE 6 M³ COM ISOLAÇÃO TÉRMICA,AQUECIDO COM 2 MAÇARICOS, COM BARRA ESPARGIDORA 3,60 M, MONTADO SOBRECAMINHÃO TOCO, PBT 14.300 KG, POTÊNCIA 185 CV - CHP DIURNO. AF_08/2015 </t>
  </si>
  <si>
    <t xml:space="preserve">72841 - TRANSPORTE COMERCIAL COM CAMINHAO BASCULANTE 6 M³, RODOVIA EM LEITO NATURAL </t>
  </si>
  <si>
    <t xml:space="preserve">72896 - CARGA MANUAL DE TERRA EM CAMINHAO BASCULANTE 6 M³ </t>
  </si>
  <si>
    <t xml:space="preserve">5695 - CAMINHÃO BASCULANTE 6 M³, PESO BRUTO TOTAL 16.000 KG, CARGA ÚTIL MÁXIMA 13.071 KG, DISTÂNCIA ENTRE EIXOS 4,80 M, POTÊNCIA 230 CV INCLUSIVE CAÇAMBA METÁLICA - MANUTENÇÃO. AF_06/2014 </t>
  </si>
  <si>
    <t xml:space="preserve">53792 - CAMINHÃO BASCULANTE 6 M³, PESO BRUTO TOTAL 16.000 KG, CARGA ÚTIL MÁXIMA 13.071 KG, DISTÂNCIA ENTRE EIXOS 4,80 M, POTÊNCIA 230 CV INCLUSIVE CAÇAMBA METÁLICA - Materiais*NA OPERAÇÃO. AF_06/2014 </t>
  </si>
  <si>
    <t xml:space="preserve">91367 - CAMINHÃO BASCULANTE 6 M³, PESO BRUTO TOTAL 16.000 KG, CARGA ÚTIL MÁXIMA 13.071 KG, DISTÂNCIA ENTRE EIXOS 4,80 M, POTÊNCIA 230 CV INCLUSIVE CAÇAMBA METÁLICA - DEPRECIAÇÃO. AF_06/2014 </t>
  </si>
  <si>
    <t xml:space="preserve">91368 - CAMINHÃO BASCULANTE 6 M³, PESO BRUTO TOTAL 16.000 KG, CARGA ÚTIL MÁXIMA 13.071 KG, DISTÂNCIA ENTRE EIXOS 4,80 M, POTÊNCIA 230 CV INCLUSIVE CAÇAMBA METÁLICA - JUROS. AF_06/2014 </t>
  </si>
  <si>
    <t xml:space="preserve">91369 - CAMINHÃO BASCULANTE 6 M³, PESO BRUTO TOTAL 16.000 KG, CARGA ÚTIL MÁXIMA 13.071 KG, DISTÂNCIA ENTRE EIXOS 4,80 M, POTÊNCIA 230 CV INCLUSIVE CAÇAMBA METÁLICA - IMPOSTOS E SEGUROS. AF_06/2014 </t>
  </si>
  <si>
    <t xml:space="preserve">5721 - TRATOR DE ESTEIRAS, POTÊNCIA 150 HP, PESO OPERACIONAL 16,7 T, COM RODAMOTRIZ ELEVADA E LÂMINA 3,18 M³ - Materiais*NA OPERAÇÃO. AF_06/2014 </t>
  </si>
  <si>
    <t xml:space="preserve">53810 - TRATOR DE ESTEIRAS, POTÊNCIA 150 HP, PESO OPERACIONAL 16,7 T, COM RODAMOTRIZ ELEVADA E LÂMINA 3,18 M³ - MANUTENÇÃO. AF_06/2014 </t>
  </si>
  <si>
    <t xml:space="preserve">89009 - TRATOR DE ESTEIRAS, POTÊNCIA 150 HP, PESO OPERACIONAL 16,7 T, COM RODAMOTRIZ ELEVADA E LÂMINA 3,18 M³ - DEPRECIAÇÃO. AF_06/2014 </t>
  </si>
  <si>
    <t xml:space="preserve">89010 - TRATOR DE ESTEIRAS, POTÊNCIA 150 HP, PESO OPERACIONAL 16,7 T, COM RODAMOTRIZ ELEVADA E LÂMINA 3,18 M³ - JUROS. AF_06/2014 </t>
  </si>
  <si>
    <t xml:space="preserve">53857 - PÁ CARREGADEIRA SOBRE RODAS, POTÊNCIA LÍQUIDA 128 HP, CAPACIDADE DA CAÇAMBA 1,7 A 2,8 M³, PESO OPERACIONAL 11632 KG - MANUTENÇÃO. AF_06/2014 </t>
  </si>
  <si>
    <t xml:space="preserve">53858 - PÁ CARREGADEIRA SOBRE RODAS, POTÊNCIA LÍQUIDA 128 HP, CAPACIDADE DA CAÇAMBA 1,7 A 2,8 M³, PESO OPERACIONAL 11632 KG - Materiais*NA OPERAÇÃO.AF_06/2014 </t>
  </si>
  <si>
    <t xml:space="preserve">89128 - PÁ CARREGADEIRA SOBRE RODAS, POTÊNCIA LÍQUIDA 128 HP, CAPACIDADE DA CAÇAMBA 1,7 A 2,8 M³, PESO OPERACIONAL 11632 KG - DEPRECIAÇÃO. AF_06/2014 </t>
  </si>
  <si>
    <t xml:space="preserve">89129 - PÁ CARREGADEIRA SOBRE RODAS, POTÊNCIA LÍQUIDA 128 HP, CAPACIDADE DA CAÇAMBA 1,7 A 2,8 M³, PESO OPERACIONAL 11632 KG - JUROS. AF_06/2014 </t>
  </si>
  <si>
    <t xml:space="preserve">5787 - PÁ CARREGADEIRA SOBRE RODAS, POTÊNCIA 197 HP, CAPACIDADE DA CAÇAMBA 2,5 A 3,5 M³, PESO OPERACIONAL 18338 KG - Materiais*NA OPERAÇÃO. AF_06/2014 </t>
  </si>
  <si>
    <t xml:space="preserve">53861 - PÁ CARREGADEIRA SOBRE RODAS, POTÊNCIA 197 HP, CAPACIDADE DA CAÇAMBA 2,5 A 3,5 M³, PESO OPERACIONAL 18338 KG - MANUTENÇÃO. AF_06/2014 </t>
  </si>
  <si>
    <t xml:space="preserve">89130 - PÁ CARREGADEIRA SOBRE RODAS, POTÊNCIA 197 HP, CAPACIDADE DA CAÇAMBA 2,5 A 3,5 M³, PESO OPERACIONAL 18338 KG - DEPRECIAÇÃO. AF_06/2014 </t>
  </si>
  <si>
    <t xml:space="preserve">89131 - PÁ CARREGADEIRA SOBRE RODAS, POTÊNCIA 197 HP, CAPACIDADE DA CAÇAMBA 2,5 A 3,5 M³, PESO OPERACIONAL 18338 KG - JUROS. AF_06/2014 </t>
  </si>
  <si>
    <t xml:space="preserve">37738 - TANQUE DE ACO PARA TRANSPORTE DE AGUA COM CAPACIDADE DE 6 M³ (INCLUI MONTAGEM, NAO INCLUI CAMINHAO) </t>
  </si>
  <si>
    <t xml:space="preserve">83361 - ESPARGIDOR DE ASFALTO PRESSURIZADO, TANQUE 6 M³ COM ISOLAÇÃO TÉRMICA,AQUECIDO COM 2 MAÇARICOS, COM BARRA ESPARGIDORA 3,60 M, MONTADO SOBRECAMINHÃO TOCO, PBT 14.300 KG, POTÊNCIA 185 CV - MANUTENÇÃO. AF_08/2015 </t>
  </si>
  <si>
    <t xml:space="preserve">91468 - ESPARGIDOR DE ASFALTO PRESSURIZADO, TANQUE 6 M³ COM ISOLAÇÃO TÉRMICA,AQUECIDO COM 2 MAÇARICOS, COM BARRA ESPARGIDORA 3,60 M, MONTADO SOBRECAMINHÃO TOCO, PBT 14.300 KG, POTÊNCIA 185 CV - DEPRECIAÇÃO. AF_08/2015 </t>
  </si>
  <si>
    <t xml:space="preserve">91469 - ESPARGIDOR DE ASFALTO PRESSURIZADO, TANQUE 6 M³ COM ISOLAÇÃO TÉRMICA,AQUECIDO COM 2 MAÇARICOS, COM BARRA ESPARGIDORA 3,60 M, MONTADO SOBRECAMINHÃO TOCO, PBT 14.300 KG, POTÊNCIA 185 CV - JUROS. AF_08/2015 </t>
  </si>
  <si>
    <t xml:space="preserve">91484 - ESPARGIDOR DE ASFALTO PRESSURIZADO, TANQUE 6 M³ COM ISOLAÇÃO TÉRMICA,AQUECIDO COM 2 MAÇARICOS, COM BARRA ESPARGIDORA 3,60 M, MONTADO SOBRECAMINHÃO TOCO, PBT 14.300 KG, POTÊNCIA 185 CV - IMPOSTOS E SEGUROS. AF_08/2015 </t>
  </si>
  <si>
    <t xml:space="preserve">91485 - ESPARGIDOR DE ASFALTO PRESSURIZADO, TANQUE 6 M³ COM ISOLAÇÃO TÉRMICA,AQUECIDO COM 2 MAÇARICOS, COM BARRA ESPARGIDORA 3,60 M, MONTADO SOBRECAMINHÃO TOCO, PBT 14.300 KG, POTÊNCIA 185 CV - Materiais*NA OPERAÇÃO. AF_08/2015 </t>
  </si>
  <si>
    <t xml:space="preserve">88832 - ESCAVADEIRA HIDRÁULICA SOBRE ESTEIRAS, CAÇAMBA 0,80 M³, PESO OPERACIONAL 17,8 T, POTÊNCIA LÍQUIDA 110 HP - DEPRECIAÇÃO. AF_10/2014 </t>
  </si>
  <si>
    <t xml:space="preserve">88834 - ESCAVADEIRA HIDRÁULICA SOBRE ESTEIRAS, CAÇAMBA 0,80 M³, PESO OPERACIONAL 17,8 T, POTÊNCIA LÍQUIDA 110 HP - JUROS. AF_10/2014 </t>
  </si>
  <si>
    <t xml:space="preserve">88835 - ESCAVADEIRA HIDRÁULICA SOBRE ESTEIRAS, CAÇAMBA 0,80 M³, PESO OPERACIONAL 17,8 T, POTÊNCIA LÍQUIDA 110 HP - MANUTENÇÃO. AF_10/2014 </t>
  </si>
  <si>
    <t xml:space="preserve">88836 - ESCAVADEIRA HIDRÁULICA SOBRE ESTEIRAS, CAÇAMBA 0,80 M³, PESO OPERACIONAL 17,8 T, POTÊNCIA LÍQUIDA 110 HP - Materiais*NA OPERAÇÃO. AF_10/2014 </t>
  </si>
  <si>
    <t xml:space="preserve">5961 - CAMINHÃO BASCULANTE 6 M³, PESO BRUTO TOTAL 16.000 KG, CARGA ÚTIL MÁXIMA 13.071 KG, DISTÂNCIA ENTRE EIXOS 4,80 M, POTÊNCIA 230 CV INCLUSIVE CAÇAMBA METÁLICA - CHI DIURNO. AF_06/2014 </t>
  </si>
  <si>
    <t xml:space="preserve">EQ05050050C - CAMINHAO BASCULANTE, CAPACIDADE DE 5M³, COM MOTORISTA, MATERIAL DE OPERACAO E MATERIAL DE MANUTENCAO, COM AS SEGUINTES ESPECIFICACOES MINIMAS: MOTOR DIESEL DE 162CV. CUSTO HORARIO PRODUTIVO. </t>
  </si>
  <si>
    <t xml:space="preserve">EQ05050056A - CAMINHAO BASCULANTE, CAPACIDADE DE 5M³, COM MOTORISTA, COM AS SEGUINTES ESPECIFICACOES MINIMAS: MOTOR DIESEL DE 162CV. CUSTO HORARIO IMPRODUTIVO (MOTOR DESLIGADO). </t>
  </si>
  <si>
    <t xml:space="preserve">37733 - CACAMBA METALICA BASCULANTE COM CAPACIDADE DE 6 M³ (INCLUI MONTAGEM, NAO INCLUI CAMINHAO) </t>
  </si>
  <si>
    <t xml:space="preserve">37736 - TANQUE DE ACO CARBONO NAO REVESTIDO, PARA TRANSPORTE DE AGUA COM CAPACIDADE DE 10 M³, COM BOMBA CENTRIFUGA POR TOMADA DE FORCA, VAZAO MAXIMA *75* M³/H (INCLUI MONTAGEM, NAO INCLUI CAMINHAO) </t>
  </si>
  <si>
    <t xml:space="preserve">07624 - TRATOR DE ESTEIRAS, POTENCIA DE 150 HP, PESO OPERACIONAL DE 16,7 T, COM RODA MOTRIZ ELEVADA E LAMINA COM CONTATO DE 3,18M³ </t>
  </si>
  <si>
    <t xml:space="preserve">04262 - PA CARREGADEIRA SOBRE RODAS, POTENCIA LIQUIDA 128 HP, CAPACIDADE DA CACAMBA DE 1,7 A 2,8 M³, PESO OPERACIONAL DE 11632 KG </t>
  </si>
  <si>
    <t xml:space="preserve">04263 - PA CARREGADEIRA SOBRE RODAS, POTENCIA LIQUIDA 197 HP, CAPACIDADE DA CACAMBA DE 2,5 A 3,5 M³, PESO OPERACIONAL DE 18338 KG </t>
  </si>
  <si>
    <t xml:space="preserve">36484 - ESPARGIDOR DE ASFALTO PRESSURIZADO, TANQUE 6 M³ COM ISOLACAO TERMICA, AQUECIDO COM 2 MACARICOS, COM BARRA ESPARGIDORA 3,60 M, A SER MONTADO SOBRE CAMINHAO </t>
  </si>
  <si>
    <t xml:space="preserve">36482 - ESCAVADEIRA HIDRAULICA SOBRE ESTEIRAS, CACAMBA 0,80 M³, PESO OPERACIONAL 17,8 T, POTENCIA LIQUIDA 110 HP </t>
  </si>
  <si>
    <t xml:space="preserve">02401 - DISTRIBUIDOR DE AGREGADOS REBOCAVEL, CAPACIDADE 1,9 M³, LARGURA DE TRABALHO 3,66 M </t>
  </si>
  <si>
    <t xml:space="preserve">IEQ002950 - CACAMBA BASCULANTE EM ACO, COM CAPACIDADE DE 5M³, PARA CAMINHAO F-12000 </t>
  </si>
  <si>
    <t xml:space="preserve">IEQ007650 - CUSTO DE MATERIAL DE MANUTENCAO DE CACAMBA BASCULANTE 5M³ - EQUIVALENTE AO ELEMENTAR IEQ002950 </t>
  </si>
  <si>
    <t xml:space="preserve">Serviço:  TRANSPORTE COMERCIAL COM CAMINHAO CARROCERIA 9 T, RODOVIA PAVIMENTADA  </t>
  </si>
  <si>
    <t xml:space="preserve">Serviço:  TRANSPORTE COMERCIAL COM CAMINHAO BASCULANTE 6 M³, RODOVIA PAVIMENTADA  </t>
  </si>
  <si>
    <t xml:space="preserve">73994/001 - ARMACAO EM TELA DE ACO SOLDADA NERVURADA Q-138, ACO CA-60, 4,2MM, MALHA 10X10CM </t>
  </si>
  <si>
    <t>ATERRO COMPACTADO COM ROLO VIBRATÓRIO A 95% DO P.N.</t>
  </si>
  <si>
    <t>TER-ATE-020</t>
  </si>
  <si>
    <t>3.2.7</t>
  </si>
  <si>
    <t>3.1.7</t>
  </si>
  <si>
    <t>3.3.7</t>
  </si>
</sst>
</file>

<file path=xl/styles.xml><?xml version="1.0" encoding="utf-8"?>
<styleSheet xmlns="http://schemas.openxmlformats.org/spreadsheetml/2006/main">
  <numFmts count="3">
    <numFmt numFmtId="164" formatCode="&quot;R$&quot;\ #,##0.00"/>
    <numFmt numFmtId="165" formatCode="0.000000"/>
    <numFmt numFmtId="166" formatCode="#,##0.00000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u/>
      <sz val="14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sz val="6"/>
      <color indexed="8"/>
      <name val="Arial"/>
      <family val="2"/>
    </font>
    <font>
      <sz val="10"/>
      <name val="Times New Roman"/>
      <family val="1"/>
    </font>
    <font>
      <vertAlign val="superscript"/>
      <sz val="12"/>
      <color indexed="8"/>
      <name val="Times New Roman"/>
      <family val="1"/>
    </font>
    <font>
      <b/>
      <u/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>
        <fgColor theme="1" tint="0.499984740745262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1" applyNumberFormat="0" applyAlignment="0" applyProtection="0"/>
    <xf numFmtId="0" fontId="6" fillId="22" borderId="22" applyNumberFormat="0" applyAlignment="0" applyProtection="0"/>
    <xf numFmtId="0" fontId="7" fillId="0" borderId="23" applyNumberFormat="0" applyFill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8" fillId="29" borderId="21" applyNumberFormat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0" borderId="0">
      <alignment vertical="top"/>
    </xf>
    <xf numFmtId="0" fontId="2" fillId="32" borderId="24" applyNumberFormat="0" applyFont="0" applyAlignment="0" applyProtection="0"/>
    <xf numFmtId="9" fontId="1" fillId="0" borderId="0" applyFont="0" applyFill="0" applyBorder="0" applyAlignment="0" applyProtection="0"/>
    <xf numFmtId="0" fontId="11" fillId="21" borderId="2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6" applyNumberFormat="0" applyFill="0" applyAlignment="0" applyProtection="0"/>
    <xf numFmtId="0" fontId="16" fillId="0" borderId="27" applyNumberFormat="0" applyFill="0" applyAlignment="0" applyProtection="0"/>
    <xf numFmtId="0" fontId="17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9" applyNumberFormat="0" applyFill="0" applyAlignment="0" applyProtection="0"/>
  </cellStyleXfs>
  <cellXfs count="282">
    <xf numFmtId="0" fontId="0" fillId="0" borderId="0" xfId="0"/>
    <xf numFmtId="0" fontId="18" fillId="33" borderId="1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 wrapText="1"/>
    </xf>
    <xf numFmtId="4" fontId="18" fillId="33" borderId="0" xfId="0" applyNumberFormat="1" applyFont="1" applyFill="1" applyBorder="1" applyAlignment="1">
      <alignment horizontal="left" vertical="center"/>
    </xf>
    <xf numFmtId="0" fontId="18" fillId="33" borderId="3" xfId="0" applyFont="1" applyFill="1" applyBorder="1" applyAlignment="1">
      <alignment horizontal="left" vertical="center"/>
    </xf>
    <xf numFmtId="0" fontId="0" fillId="33" borderId="4" xfId="0" applyFill="1" applyBorder="1" applyAlignment="1">
      <alignment vertical="center" wrapText="1"/>
    </xf>
    <xf numFmtId="10" fontId="0" fillId="0" borderId="0" xfId="0" applyNumberFormat="1"/>
    <xf numFmtId="0" fontId="18" fillId="33" borderId="0" xfId="0" applyFont="1" applyFill="1" applyBorder="1" applyAlignment="1">
      <alignment vertical="center"/>
    </xf>
    <xf numFmtId="0" fontId="18" fillId="33" borderId="4" xfId="0" applyFont="1" applyFill="1" applyBorder="1" applyAlignment="1">
      <alignment vertical="center"/>
    </xf>
    <xf numFmtId="49" fontId="18" fillId="33" borderId="0" xfId="0" applyNumberFormat="1" applyFont="1" applyFill="1" applyBorder="1" applyAlignment="1">
      <alignment horizontal="left" vertical="center"/>
    </xf>
    <xf numFmtId="0" fontId="0" fillId="33" borderId="2" xfId="0" applyFill="1" applyBorder="1" applyAlignment="1">
      <alignment vertical="center" wrapText="1"/>
    </xf>
    <xf numFmtId="0" fontId="0" fillId="33" borderId="5" xfId="0" applyFill="1" applyBorder="1" applyAlignment="1">
      <alignment vertical="center" wrapText="1"/>
    </xf>
    <xf numFmtId="10" fontId="18" fillId="33" borderId="0" xfId="0" applyNumberFormat="1" applyFont="1" applyFill="1" applyBorder="1" applyAlignment="1">
      <alignment vertical="center"/>
    </xf>
    <xf numFmtId="0" fontId="19" fillId="0" borderId="0" xfId="0" applyFont="1" applyAlignment="1"/>
    <xf numFmtId="10" fontId="18" fillId="34" borderId="7" xfId="0" applyNumberFormat="1" applyFont="1" applyFill="1" applyBorder="1" applyAlignment="1">
      <alignment horizontal="center" vertical="center"/>
    </xf>
    <xf numFmtId="14" fontId="18" fillId="33" borderId="0" xfId="0" applyNumberFormat="1" applyFont="1" applyFill="1" applyBorder="1" applyAlignment="1">
      <alignment vertical="center"/>
    </xf>
    <xf numFmtId="10" fontId="18" fillId="34" borderId="8" xfId="0" applyNumberFormat="1" applyFont="1" applyFill="1" applyBorder="1" applyAlignment="1">
      <alignment horizontal="center" vertical="center"/>
    </xf>
    <xf numFmtId="10" fontId="18" fillId="34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/>
    <xf numFmtId="0" fontId="20" fillId="35" borderId="6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10" fontId="20" fillId="35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35" borderId="8" xfId="0" applyFont="1" applyFill="1" applyBorder="1" applyAlignment="1">
      <alignment horizontal="left" vertical="center"/>
    </xf>
    <xf numFmtId="0" fontId="20" fillId="35" borderId="8" xfId="0" applyFont="1" applyFill="1" applyBorder="1" applyAlignment="1">
      <alignment vertical="center" wrapText="1"/>
    </xf>
    <xf numFmtId="0" fontId="21" fillId="0" borderId="0" xfId="0" applyFont="1"/>
    <xf numFmtId="0" fontId="21" fillId="0" borderId="6" xfId="0" applyFont="1" applyFill="1" applyBorder="1" applyAlignment="1">
      <alignment horizontal="left" vertical="center"/>
    </xf>
    <xf numFmtId="0" fontId="20" fillId="36" borderId="8" xfId="0" applyFont="1" applyFill="1" applyBorder="1" applyAlignment="1">
      <alignment horizontal="left" vertical="center"/>
    </xf>
    <xf numFmtId="0" fontId="20" fillId="36" borderId="9" xfId="0" applyFont="1" applyFill="1" applyBorder="1" applyAlignment="1">
      <alignment horizontal="left" vertical="center"/>
    </xf>
    <xf numFmtId="0" fontId="20" fillId="36" borderId="9" xfId="0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6" xfId="0" applyFont="1" applyBorder="1" applyAlignment="1">
      <alignment horizontal="left" vertical="center"/>
    </xf>
    <xf numFmtId="0" fontId="21" fillId="0" borderId="6" xfId="0" applyFont="1" applyBorder="1" applyAlignment="1">
      <alignment vertical="center" wrapText="1"/>
    </xf>
    <xf numFmtId="4" fontId="21" fillId="0" borderId="0" xfId="0" applyNumberFormat="1" applyFont="1"/>
    <xf numFmtId="0" fontId="0" fillId="0" borderId="0" xfId="0" applyFont="1"/>
    <xf numFmtId="0" fontId="0" fillId="33" borderId="0" xfId="0" applyFont="1" applyFill="1" applyBorder="1" applyAlignment="1">
      <alignment vertical="center" wrapText="1"/>
    </xf>
    <xf numFmtId="0" fontId="0" fillId="33" borderId="4" xfId="0" applyFont="1" applyFill="1" applyBorder="1" applyAlignment="1">
      <alignment vertical="center" wrapText="1"/>
    </xf>
    <xf numFmtId="4" fontId="0" fillId="0" borderId="0" xfId="0" applyNumberFormat="1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10" fontId="18" fillId="34" borderId="11" xfId="0" applyNumberFormat="1" applyFont="1" applyFill="1" applyBorder="1" applyAlignment="1">
      <alignment horizontal="center" vertical="center"/>
    </xf>
    <xf numFmtId="10" fontId="18" fillId="34" borderId="12" xfId="0" applyNumberFormat="1" applyFont="1" applyFill="1" applyBorder="1" applyAlignment="1">
      <alignment horizontal="center" vertical="center"/>
    </xf>
    <xf numFmtId="10" fontId="18" fillId="34" borderId="13" xfId="0" applyNumberFormat="1" applyFont="1" applyFill="1" applyBorder="1" applyAlignment="1">
      <alignment horizontal="center" vertical="center"/>
    </xf>
    <xf numFmtId="10" fontId="18" fillId="0" borderId="8" xfId="0" applyNumberFormat="1" applyFont="1" applyFill="1" applyBorder="1" applyAlignment="1">
      <alignment horizontal="center" vertical="center"/>
    </xf>
    <xf numFmtId="10" fontId="18" fillId="0" borderId="9" xfId="0" applyNumberFormat="1" applyFont="1" applyFill="1" applyBorder="1" applyAlignment="1">
      <alignment horizontal="center" vertical="center"/>
    </xf>
    <xf numFmtId="10" fontId="18" fillId="0" borderId="7" xfId="0" applyNumberFormat="1" applyFont="1" applyFill="1" applyBorder="1" applyAlignment="1">
      <alignment horizontal="center" vertical="center"/>
    </xf>
    <xf numFmtId="10" fontId="18" fillId="0" borderId="11" xfId="0" applyNumberFormat="1" applyFont="1" applyFill="1" applyBorder="1" applyAlignment="1">
      <alignment horizontal="center" vertical="center"/>
    </xf>
    <xf numFmtId="10" fontId="18" fillId="0" borderId="12" xfId="0" applyNumberFormat="1" applyFont="1" applyFill="1" applyBorder="1" applyAlignment="1">
      <alignment horizontal="center" vertical="center"/>
    </xf>
    <xf numFmtId="10" fontId="18" fillId="0" borderId="13" xfId="0" applyNumberFormat="1" applyFont="1" applyFill="1" applyBorder="1" applyAlignment="1">
      <alignment horizontal="center" vertical="center"/>
    </xf>
    <xf numFmtId="0" fontId="20" fillId="35" borderId="8" xfId="0" applyFont="1" applyFill="1" applyBorder="1" applyAlignment="1">
      <alignment vertical="center"/>
    </xf>
    <xf numFmtId="164" fontId="18" fillId="33" borderId="0" xfId="0" applyNumberFormat="1" applyFont="1" applyFill="1" applyBorder="1" applyAlignment="1">
      <alignment horizontal="left" vertical="center"/>
    </xf>
    <xf numFmtId="164" fontId="18" fillId="33" borderId="4" xfId="0" applyNumberFormat="1" applyFont="1" applyFill="1" applyBorder="1" applyAlignment="1">
      <alignment horizontal="left" vertical="center"/>
    </xf>
    <xf numFmtId="164" fontId="20" fillId="35" borderId="10" xfId="0" applyNumberFormat="1" applyFont="1" applyFill="1" applyBorder="1" applyAlignment="1">
      <alignment horizontal="center" vertical="center" wrapText="1"/>
    </xf>
    <xf numFmtId="164" fontId="0" fillId="33" borderId="0" xfId="0" applyNumberFormat="1" applyFont="1" applyFill="1" applyBorder="1" applyAlignment="1">
      <alignment horizontal="left" vertical="center"/>
    </xf>
    <xf numFmtId="164" fontId="0" fillId="33" borderId="4" xfId="0" applyNumberFormat="1" applyFont="1" applyFill="1" applyBorder="1" applyAlignment="1">
      <alignment horizontal="left" vertical="center"/>
    </xf>
    <xf numFmtId="4" fontId="21" fillId="35" borderId="9" xfId="0" applyNumberFormat="1" applyFont="1" applyFill="1" applyBorder="1" applyAlignment="1">
      <alignment horizontal="left" vertical="center"/>
    </xf>
    <xf numFmtId="164" fontId="21" fillId="35" borderId="9" xfId="0" applyNumberFormat="1" applyFont="1" applyFill="1" applyBorder="1" applyAlignment="1">
      <alignment horizontal="left" vertical="center"/>
    </xf>
    <xf numFmtId="164" fontId="21" fillId="35" borderId="7" xfId="0" applyNumberFormat="1" applyFont="1" applyFill="1" applyBorder="1" applyAlignment="1">
      <alignment horizontal="left" vertical="center"/>
    </xf>
    <xf numFmtId="164" fontId="21" fillId="0" borderId="6" xfId="0" applyNumberFormat="1" applyFont="1" applyBorder="1" applyAlignment="1">
      <alignment horizontal="left" vertical="center"/>
    </xf>
    <xf numFmtId="4" fontId="20" fillId="36" borderId="9" xfId="0" applyNumberFormat="1" applyFont="1" applyFill="1" applyBorder="1" applyAlignment="1">
      <alignment horizontal="left" vertical="center"/>
    </xf>
    <xf numFmtId="164" fontId="20" fillId="36" borderId="9" xfId="0" applyNumberFormat="1" applyFont="1" applyFill="1" applyBorder="1" applyAlignment="1">
      <alignment horizontal="left" vertical="center"/>
    </xf>
    <xf numFmtId="164" fontId="20" fillId="36" borderId="6" xfId="0" applyNumberFormat="1" applyFont="1" applyFill="1" applyBorder="1" applyAlignment="1">
      <alignment horizontal="left" vertical="center"/>
    </xf>
    <xf numFmtId="2" fontId="21" fillId="0" borderId="6" xfId="0" applyNumberFormat="1" applyFont="1" applyBorder="1" applyAlignment="1">
      <alignment horizontal="left" vertical="center"/>
    </xf>
    <xf numFmtId="164" fontId="20" fillId="36" borderId="7" xfId="0" applyNumberFormat="1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4" fontId="21" fillId="0" borderId="6" xfId="0" applyNumberFormat="1" applyFont="1" applyBorder="1" applyAlignment="1">
      <alignment horizontal="left" vertical="center"/>
    </xf>
    <xf numFmtId="10" fontId="18" fillId="33" borderId="0" xfId="0" applyNumberFormat="1" applyFont="1" applyFill="1" applyBorder="1" applyAlignment="1">
      <alignment horizontal="left" vertical="center"/>
    </xf>
    <xf numFmtId="10" fontId="18" fillId="33" borderId="2" xfId="0" applyNumberFormat="1" applyFont="1" applyFill="1" applyBorder="1" applyAlignment="1">
      <alignment horizontal="left" vertical="center"/>
    </xf>
    <xf numFmtId="10" fontId="0" fillId="33" borderId="0" xfId="0" applyNumberFormat="1" applyFont="1" applyFill="1" applyBorder="1" applyAlignment="1">
      <alignment horizontal="left" vertical="center"/>
    </xf>
    <xf numFmtId="10" fontId="0" fillId="33" borderId="2" xfId="0" applyNumberFormat="1" applyFont="1" applyFill="1" applyBorder="1" applyAlignment="1">
      <alignment horizontal="left" vertical="center"/>
    </xf>
    <xf numFmtId="10" fontId="0" fillId="33" borderId="4" xfId="0" applyNumberFormat="1" applyFont="1" applyFill="1" applyBorder="1" applyAlignment="1">
      <alignment horizontal="left" vertical="center"/>
    </xf>
    <xf numFmtId="10" fontId="0" fillId="33" borderId="5" xfId="0" applyNumberFormat="1" applyFont="1" applyFill="1" applyBorder="1" applyAlignment="1">
      <alignment horizontal="left" vertical="center"/>
    </xf>
    <xf numFmtId="10" fontId="21" fillId="35" borderId="7" xfId="0" applyNumberFormat="1" applyFont="1" applyFill="1" applyBorder="1" applyAlignment="1">
      <alignment horizontal="left" vertical="center"/>
    </xf>
    <xf numFmtId="10" fontId="21" fillId="0" borderId="6" xfId="0" applyNumberFormat="1" applyFont="1" applyFill="1" applyBorder="1" applyAlignment="1">
      <alignment horizontal="left" vertical="center"/>
    </xf>
    <xf numFmtId="10" fontId="20" fillId="36" borderId="6" xfId="0" applyNumberFormat="1" applyFont="1" applyFill="1" applyBorder="1" applyAlignment="1">
      <alignment horizontal="left" vertical="center"/>
    </xf>
    <xf numFmtId="10" fontId="20" fillId="36" borderId="7" xfId="0" applyNumberFormat="1" applyFont="1" applyFill="1" applyBorder="1" applyAlignment="1">
      <alignment horizontal="left" vertical="center"/>
    </xf>
    <xf numFmtId="10" fontId="21" fillId="0" borderId="0" xfId="0" applyNumberFormat="1" applyFont="1" applyAlignment="1">
      <alignment horizontal="left" vertical="center"/>
    </xf>
    <xf numFmtId="10" fontId="0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wrapText="1"/>
    </xf>
    <xf numFmtId="0" fontId="18" fillId="33" borderId="0" xfId="0" applyFont="1" applyFill="1" applyBorder="1" applyAlignment="1">
      <alignment horizontal="left" vertical="center"/>
    </xf>
    <xf numFmtId="0" fontId="18" fillId="33" borderId="4" xfId="0" applyFont="1" applyFill="1" applyBorder="1" applyAlignment="1">
      <alignment horizontal="left" vertical="center"/>
    </xf>
    <xf numFmtId="0" fontId="21" fillId="0" borderId="6" xfId="0" applyFont="1" applyBorder="1" applyAlignment="1">
      <alignment vertical="center"/>
    </xf>
    <xf numFmtId="0" fontId="20" fillId="33" borderId="1" xfId="0" applyFont="1" applyFill="1" applyBorder="1" applyAlignment="1">
      <alignment horizontal="left" vertical="center" wrapText="1"/>
    </xf>
    <xf numFmtId="0" fontId="20" fillId="33" borderId="3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/>
    </xf>
    <xf numFmtId="0" fontId="18" fillId="33" borderId="4" xfId="0" applyFont="1" applyFill="1" applyBorder="1" applyAlignment="1">
      <alignment horizontal="left" vertical="center"/>
    </xf>
    <xf numFmtId="10" fontId="18" fillId="33" borderId="4" xfId="0" applyNumberFormat="1" applyFont="1" applyFill="1" applyBorder="1" applyAlignment="1">
      <alignment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 wrapText="1"/>
    </xf>
    <xf numFmtId="0" fontId="19" fillId="0" borderId="6" xfId="0" applyFont="1" applyBorder="1" applyAlignment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/>
    </xf>
    <xf numFmtId="10" fontId="20" fillId="33" borderId="0" xfId="0" applyNumberFormat="1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vertical="center"/>
    </xf>
    <xf numFmtId="14" fontId="20" fillId="33" borderId="0" xfId="0" applyNumberFormat="1" applyFont="1" applyFill="1" applyBorder="1" applyAlignment="1">
      <alignment horizontal="left" vertical="center"/>
    </xf>
    <xf numFmtId="49" fontId="20" fillId="33" borderId="0" xfId="0" applyNumberFormat="1" applyFont="1" applyFill="1" applyBorder="1" applyAlignment="1">
      <alignment horizontal="center" vertical="center"/>
    </xf>
    <xf numFmtId="0" fontId="25" fillId="0" borderId="0" xfId="0" applyFont="1"/>
    <xf numFmtId="0" fontId="28" fillId="0" borderId="20" xfId="32" applyFont="1" applyBorder="1" applyAlignment="1">
      <alignment horizontal="center" vertical="center"/>
    </xf>
    <xf numFmtId="0" fontId="29" fillId="0" borderId="19" xfId="32" applyFont="1" applyBorder="1" applyAlignment="1">
      <alignment vertical="center"/>
    </xf>
    <xf numFmtId="0" fontId="29" fillId="0" borderId="0" xfId="32" applyFont="1" applyBorder="1" applyAlignment="1">
      <alignment vertical="center"/>
    </xf>
    <xf numFmtId="0" fontId="31" fillId="0" borderId="20" xfId="32" applyFont="1" applyBorder="1" applyAlignment="1">
      <alignment vertical="center"/>
    </xf>
    <xf numFmtId="0" fontId="32" fillId="0" borderId="0" xfId="32" applyFont="1" applyFill="1" applyBorder="1" applyAlignment="1">
      <alignment vertical="center"/>
    </xf>
    <xf numFmtId="0" fontId="33" fillId="0" borderId="0" xfId="32" applyFont="1" applyFill="1" applyBorder="1" applyAlignment="1">
      <alignment vertical="center" wrapText="1"/>
    </xf>
    <xf numFmtId="0" fontId="29" fillId="0" borderId="0" xfId="32" applyFont="1" applyFill="1" applyBorder="1" applyAlignment="1">
      <alignment vertical="center"/>
    </xf>
    <xf numFmtId="0" fontId="31" fillId="0" borderId="20" xfId="32" applyFont="1" applyFill="1" applyBorder="1" applyAlignment="1">
      <alignment vertical="center"/>
    </xf>
    <xf numFmtId="0" fontId="29" fillId="0" borderId="19" xfId="32" applyFont="1" applyBorder="1" applyAlignment="1">
      <alignment horizontal="right" vertical="center"/>
    </xf>
    <xf numFmtId="0" fontId="32" fillId="0" borderId="0" xfId="32" quotePrefix="1" applyFont="1" applyFill="1" applyBorder="1" applyAlignment="1">
      <alignment horizontal="left" vertical="center"/>
    </xf>
    <xf numFmtId="0" fontId="32" fillId="0" borderId="0" xfId="32" applyFont="1" applyFill="1" applyBorder="1" applyAlignment="1">
      <alignment horizontal="right" vertical="center"/>
    </xf>
    <xf numFmtId="10" fontId="32" fillId="0" borderId="6" xfId="32" applyNumberFormat="1" applyFont="1" applyFill="1" applyBorder="1" applyAlignment="1">
      <alignment horizontal="right" vertical="center" wrapText="1"/>
    </xf>
    <xf numFmtId="0" fontId="32" fillId="0" borderId="0" xfId="32" applyFont="1" applyFill="1" applyBorder="1" applyAlignment="1">
      <alignment horizontal="left" vertical="center"/>
    </xf>
    <xf numFmtId="0" fontId="34" fillId="0" borderId="20" xfId="32" applyFont="1" applyBorder="1" applyAlignment="1">
      <alignment horizontal="left" vertical="center"/>
    </xf>
    <xf numFmtId="0" fontId="32" fillId="0" borderId="0" xfId="32" applyFont="1" applyFill="1" applyBorder="1" applyAlignment="1">
      <alignment horizontal="left" vertical="center" wrapText="1"/>
    </xf>
    <xf numFmtId="10" fontId="32" fillId="0" borderId="0" xfId="32" applyNumberFormat="1" applyFont="1" applyFill="1" applyBorder="1" applyAlignment="1">
      <alignment horizontal="right" vertical="center" wrapText="1"/>
    </xf>
    <xf numFmtId="0" fontId="32" fillId="0" borderId="0" xfId="32" applyFont="1" applyFill="1" applyBorder="1" applyAlignment="1">
      <alignment horizontal="right" vertical="center" wrapText="1"/>
    </xf>
    <xf numFmtId="0" fontId="35" fillId="0" borderId="0" xfId="32" quotePrefix="1" applyFont="1" applyFill="1" applyBorder="1" applyAlignment="1">
      <alignment horizontal="right" vertical="center"/>
    </xf>
    <xf numFmtId="0" fontId="35" fillId="0" borderId="0" xfId="32" applyFont="1" applyFill="1" applyBorder="1" applyAlignment="1">
      <alignment vertical="center"/>
    </xf>
    <xf numFmtId="0" fontId="35" fillId="0" borderId="0" xfId="32" quotePrefix="1" applyFont="1" applyFill="1" applyBorder="1" applyAlignment="1">
      <alignment horizontal="left" vertical="center"/>
    </xf>
    <xf numFmtId="10" fontId="35" fillId="0" borderId="0" xfId="34" applyNumberFormat="1" applyFont="1" applyFill="1" applyBorder="1" applyAlignment="1">
      <alignment vertical="center"/>
    </xf>
    <xf numFmtId="0" fontId="32" fillId="0" borderId="0" xfId="32" quotePrefix="1" applyFont="1" applyFill="1" applyBorder="1" applyAlignment="1">
      <alignment horizontal="right" vertical="center"/>
    </xf>
    <xf numFmtId="0" fontId="35" fillId="0" borderId="0" xfId="32" applyFont="1" applyFill="1" applyBorder="1" applyAlignment="1">
      <alignment horizontal="left" vertical="center"/>
    </xf>
    <xf numFmtId="0" fontId="36" fillId="0" borderId="19" xfId="32" applyFont="1" applyBorder="1" applyAlignment="1">
      <alignment horizontal="right" vertical="center"/>
    </xf>
    <xf numFmtId="10" fontId="26" fillId="37" borderId="30" xfId="34" applyNumberFormat="1" applyFont="1" applyFill="1" applyBorder="1" applyAlignment="1">
      <alignment vertical="center"/>
    </xf>
    <xf numFmtId="0" fontId="29" fillId="0" borderId="31" xfId="32" applyFont="1" applyBorder="1" applyAlignment="1">
      <alignment vertical="center"/>
    </xf>
    <xf numFmtId="0" fontId="32" fillId="0" borderId="32" xfId="32" quotePrefix="1" applyFont="1" applyFill="1" applyBorder="1" applyAlignment="1">
      <alignment horizontal="right" vertical="center"/>
    </xf>
    <xf numFmtId="0" fontId="32" fillId="0" borderId="32" xfId="32" quotePrefix="1" applyFont="1" applyFill="1" applyBorder="1" applyAlignment="1">
      <alignment horizontal="left" vertical="center"/>
    </xf>
    <xf numFmtId="10" fontId="32" fillId="0" borderId="32" xfId="34" applyNumberFormat="1" applyFont="1" applyFill="1" applyBorder="1" applyAlignment="1">
      <alignment vertical="center"/>
    </xf>
    <xf numFmtId="0" fontId="32" fillId="0" borderId="32" xfId="32" applyFont="1" applyFill="1" applyBorder="1" applyAlignment="1">
      <alignment vertical="center"/>
    </xf>
    <xf numFmtId="0" fontId="31" fillId="0" borderId="33" xfId="32" applyFont="1" applyBorder="1" applyAlignment="1">
      <alignment vertical="center"/>
    </xf>
    <xf numFmtId="0" fontId="20" fillId="33" borderId="19" xfId="0" applyFont="1" applyFill="1" applyBorder="1" applyAlignment="1">
      <alignment horizontal="left" vertical="center"/>
    </xf>
    <xf numFmtId="10" fontId="21" fillId="33" borderId="20" xfId="0" applyNumberFormat="1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left" vertical="center"/>
    </xf>
    <xf numFmtId="0" fontId="20" fillId="33" borderId="32" xfId="0" applyFont="1" applyFill="1" applyBorder="1" applyAlignment="1">
      <alignment horizontal="left" vertical="center"/>
    </xf>
    <xf numFmtId="0" fontId="21" fillId="33" borderId="32" xfId="0" applyFont="1" applyFill="1" applyBorder="1" applyAlignment="1">
      <alignment vertical="center" wrapText="1"/>
    </xf>
    <xf numFmtId="0" fontId="20" fillId="33" borderId="32" xfId="0" applyFont="1" applyFill="1" applyBorder="1" applyAlignment="1">
      <alignment vertical="center"/>
    </xf>
    <xf numFmtId="4" fontId="21" fillId="33" borderId="32" xfId="0" applyNumberFormat="1" applyFont="1" applyFill="1" applyBorder="1" applyAlignment="1">
      <alignment horizontal="center" vertical="center"/>
    </xf>
    <xf numFmtId="10" fontId="21" fillId="33" borderId="33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18" fillId="33" borderId="1" xfId="0" applyFont="1" applyFill="1" applyBorder="1" applyAlignment="1">
      <alignment vertical="center"/>
    </xf>
    <xf numFmtId="10" fontId="18" fillId="33" borderId="4" xfId="0" applyNumberFormat="1" applyFont="1" applyFill="1" applyBorder="1" applyAlignment="1">
      <alignment horizontal="left" vertical="center"/>
    </xf>
    <xf numFmtId="0" fontId="20" fillId="35" borderId="6" xfId="0" applyFont="1" applyFill="1" applyBorder="1" applyAlignment="1">
      <alignment horizontal="left" vertical="center"/>
    </xf>
    <xf numFmtId="4" fontId="18" fillId="33" borderId="0" xfId="0" applyNumberFormat="1" applyFont="1" applyFill="1" applyBorder="1" applyAlignment="1">
      <alignment vertical="center"/>
    </xf>
    <xf numFmtId="0" fontId="21" fillId="0" borderId="6" xfId="0" applyFont="1" applyFill="1" applyBorder="1" applyAlignment="1">
      <alignment vertical="center" wrapText="1"/>
    </xf>
    <xf numFmtId="4" fontId="21" fillId="0" borderId="6" xfId="0" applyNumberFormat="1" applyFont="1" applyFill="1" applyBorder="1" applyAlignment="1">
      <alignment horizontal="left" vertical="center"/>
    </xf>
    <xf numFmtId="164" fontId="21" fillId="0" borderId="6" xfId="0" applyNumberFormat="1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 wrapText="1"/>
    </xf>
    <xf numFmtId="0" fontId="21" fillId="35" borderId="9" xfId="0" applyFont="1" applyFill="1" applyBorder="1" applyAlignment="1">
      <alignment horizontal="left" vertical="center"/>
    </xf>
    <xf numFmtId="2" fontId="21" fillId="0" borderId="6" xfId="0" applyNumberFormat="1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2" fontId="19" fillId="0" borderId="0" xfId="0" applyNumberFormat="1" applyFont="1" applyAlignment="1">
      <alignment horizontal="left" wrapText="1"/>
    </xf>
    <xf numFmtId="2" fontId="19" fillId="0" borderId="0" xfId="0" applyNumberFormat="1" applyFont="1" applyFill="1" applyAlignment="1">
      <alignment horizontal="left" wrapText="1"/>
    </xf>
    <xf numFmtId="0" fontId="20" fillId="35" borderId="6" xfId="0" applyFont="1" applyFill="1" applyBorder="1" applyAlignment="1">
      <alignment horizontal="left" vertical="center"/>
    </xf>
    <xf numFmtId="165" fontId="20" fillId="33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165" fontId="19" fillId="0" borderId="0" xfId="0" applyNumberFormat="1" applyFont="1" applyAlignment="1">
      <alignment horizontal="left" vertical="center" wrapText="1"/>
    </xf>
    <xf numFmtId="4" fontId="19" fillId="0" borderId="0" xfId="0" applyNumberFormat="1" applyFont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4" fontId="22" fillId="33" borderId="15" xfId="0" applyNumberFormat="1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3" fillId="33" borderId="1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4" fontId="23" fillId="33" borderId="0" xfId="0" applyNumberFormat="1" applyFont="1" applyFill="1" applyBorder="1" applyAlignment="1">
      <alignment horizontal="center" vertical="center"/>
    </xf>
    <xf numFmtId="0" fontId="23" fillId="33" borderId="2" xfId="0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4" fontId="24" fillId="33" borderId="0" xfId="0" applyNumberFormat="1" applyFont="1" applyFill="1" applyBorder="1" applyAlignment="1">
      <alignment horizontal="center" vertical="center"/>
    </xf>
    <xf numFmtId="0" fontId="24" fillId="33" borderId="2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4" fontId="18" fillId="33" borderId="0" xfId="0" applyNumberFormat="1" applyFont="1" applyFill="1" applyBorder="1" applyAlignment="1">
      <alignment horizontal="left" vertical="center"/>
    </xf>
    <xf numFmtId="10" fontId="20" fillId="35" borderId="17" xfId="0" applyNumberFormat="1" applyFont="1" applyFill="1" applyBorder="1" applyAlignment="1">
      <alignment horizontal="left" vertical="center"/>
    </xf>
    <xf numFmtId="10" fontId="20" fillId="35" borderId="18" xfId="0" applyNumberFormat="1" applyFont="1" applyFill="1" applyBorder="1" applyAlignment="1">
      <alignment horizontal="left" vertical="center"/>
    </xf>
    <xf numFmtId="0" fontId="20" fillId="35" borderId="6" xfId="0" applyFont="1" applyFill="1" applyBorder="1" applyAlignment="1">
      <alignment horizontal="left" vertical="center"/>
    </xf>
    <xf numFmtId="4" fontId="20" fillId="35" borderId="6" xfId="0" applyNumberFormat="1" applyFont="1" applyFill="1" applyBorder="1" applyAlignment="1">
      <alignment horizontal="left" vertical="center"/>
    </xf>
    <xf numFmtId="164" fontId="20" fillId="35" borderId="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center"/>
    </xf>
    <xf numFmtId="0" fontId="38" fillId="0" borderId="0" xfId="0" applyFont="1" applyAlignment="1">
      <alignment horizontal="left" vertical="top"/>
    </xf>
    <xf numFmtId="0" fontId="26" fillId="0" borderId="0" xfId="32" quotePrefix="1" applyFont="1" applyFill="1" applyBorder="1" applyAlignment="1">
      <alignment horizontal="left" vertical="center"/>
    </xf>
    <xf numFmtId="0" fontId="26" fillId="0" borderId="2" xfId="32" quotePrefix="1" applyFont="1" applyFill="1" applyBorder="1" applyAlignment="1">
      <alignment horizontal="left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6" fillId="35" borderId="8" xfId="32" applyFont="1" applyFill="1" applyBorder="1" applyAlignment="1">
      <alignment horizontal="center" vertical="center" wrapText="1"/>
    </xf>
    <xf numFmtId="0" fontId="26" fillId="35" borderId="9" xfId="32" applyFont="1" applyFill="1" applyBorder="1" applyAlignment="1">
      <alignment horizontal="center" vertical="center" wrapText="1"/>
    </xf>
    <xf numFmtId="0" fontId="26" fillId="35" borderId="7" xfId="32" applyFont="1" applyFill="1" applyBorder="1" applyAlignment="1">
      <alignment horizontal="center" vertical="center" wrapText="1"/>
    </xf>
    <xf numFmtId="0" fontId="27" fillId="0" borderId="19" xfId="32" applyFont="1" applyBorder="1" applyAlignment="1">
      <alignment horizontal="center" vertical="center"/>
    </xf>
    <xf numFmtId="0" fontId="27" fillId="0" borderId="0" xfId="32" applyFont="1" applyBorder="1" applyAlignment="1">
      <alignment horizontal="center" vertical="center"/>
    </xf>
    <xf numFmtId="0" fontId="30" fillId="0" borderId="0" xfId="32" quotePrefix="1" applyFont="1" applyBorder="1" applyAlignment="1">
      <alignment horizontal="center" vertical="center" wrapText="1"/>
    </xf>
    <xf numFmtId="0" fontId="32" fillId="0" borderId="0" xfId="32" quotePrefix="1" applyFont="1" applyFill="1" applyBorder="1" applyAlignment="1">
      <alignment horizontal="left" vertical="center"/>
    </xf>
    <xf numFmtId="0" fontId="32" fillId="0" borderId="20" xfId="32" quotePrefix="1" applyFont="1" applyFill="1" applyBorder="1" applyAlignment="1">
      <alignment horizontal="left" vertical="center"/>
    </xf>
    <xf numFmtId="10" fontId="18" fillId="0" borderId="6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0" fontId="0" fillId="0" borderId="6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0" fontId="18" fillId="34" borderId="11" xfId="0" applyNumberFormat="1" applyFont="1" applyFill="1" applyBorder="1" applyAlignment="1">
      <alignment horizontal="center" vertical="center"/>
    </xf>
    <xf numFmtId="10" fontId="18" fillId="34" borderId="12" xfId="0" applyNumberFormat="1" applyFont="1" applyFill="1" applyBorder="1" applyAlignment="1">
      <alignment horizontal="center" vertical="center"/>
    </xf>
    <xf numFmtId="10" fontId="18" fillId="34" borderId="13" xfId="0" applyNumberFormat="1" applyFont="1" applyFill="1" applyBorder="1" applyAlignment="1">
      <alignment horizontal="center" vertical="center"/>
    </xf>
    <xf numFmtId="10" fontId="18" fillId="33" borderId="4" xfId="0" applyNumberFormat="1" applyFont="1" applyFill="1" applyBorder="1" applyAlignment="1">
      <alignment horizontal="center" vertical="center"/>
    </xf>
    <xf numFmtId="10" fontId="18" fillId="34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10" fontId="0" fillId="0" borderId="12" xfId="0" applyNumberFormat="1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164" fontId="18" fillId="0" borderId="19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20" xfId="0" applyNumberFormat="1" applyFont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2" xfId="0" applyFont="1" applyFill="1" applyBorder="1" applyAlignment="1">
      <alignment horizontal="center" vertical="center" wrapText="1"/>
    </xf>
    <xf numFmtId="0" fontId="24" fillId="33" borderId="1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2" xfId="0" applyFont="1" applyFill="1" applyBorder="1" applyAlignment="1">
      <alignment horizontal="center" vertical="center" wrapText="1"/>
    </xf>
    <xf numFmtId="2" fontId="20" fillId="33" borderId="0" xfId="0" applyNumberFormat="1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 wrapText="1"/>
    </xf>
    <xf numFmtId="4" fontId="20" fillId="33" borderId="0" xfId="0" applyNumberFormat="1" applyFont="1" applyFill="1" applyBorder="1" applyAlignment="1">
      <alignment horizontal="left" vertical="center" wrapText="1"/>
    </xf>
    <xf numFmtId="4" fontId="20" fillId="33" borderId="2" xfId="0" applyNumberFormat="1" applyFont="1" applyFill="1" applyBorder="1" applyAlignment="1">
      <alignment horizontal="left" vertical="center" wrapText="1"/>
    </xf>
    <xf numFmtId="2" fontId="20" fillId="33" borderId="4" xfId="0" applyNumberFormat="1" applyFont="1" applyFill="1" applyBorder="1" applyAlignment="1">
      <alignment horizontal="right" vertical="center" wrapText="1"/>
    </xf>
    <xf numFmtId="10" fontId="20" fillId="33" borderId="4" xfId="0" applyNumberFormat="1" applyFont="1" applyFill="1" applyBorder="1" applyAlignment="1">
      <alignment horizontal="left" vertical="center" wrapText="1"/>
    </xf>
    <xf numFmtId="4" fontId="20" fillId="33" borderId="4" xfId="0" applyNumberFormat="1" applyFont="1" applyFill="1" applyBorder="1" applyAlignment="1">
      <alignment horizontal="left" vertical="center" wrapText="1"/>
    </xf>
    <xf numFmtId="4" fontId="20" fillId="33" borderId="5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left" vertical="center" wrapText="1"/>
    </xf>
    <xf numFmtId="4" fontId="0" fillId="0" borderId="0" xfId="0" applyNumberFormat="1" applyFill="1" applyAlignment="1">
      <alignment horizontal="left" vertical="center" wrapText="1"/>
    </xf>
    <xf numFmtId="0" fontId="39" fillId="0" borderId="0" xfId="0" applyFont="1" applyAlignment="1">
      <alignment wrapText="1"/>
    </xf>
    <xf numFmtId="166" fontId="39" fillId="0" borderId="0" xfId="0" applyNumberFormat="1" applyFont="1" applyAlignment="1">
      <alignment horizontal="left" wrapText="1"/>
    </xf>
    <xf numFmtId="2" fontId="39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166" fontId="19" fillId="0" borderId="0" xfId="0" applyNumberFormat="1" applyFont="1" applyAlignment="1">
      <alignment horizontal="left" wrapText="1"/>
    </xf>
    <xf numFmtId="0" fontId="19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9" fillId="0" borderId="0" xfId="0" applyFont="1" applyAlignment="1"/>
    <xf numFmtId="0" fontId="39" fillId="38" borderId="0" xfId="0" applyFont="1" applyFill="1" applyAlignment="1">
      <alignment wrapText="1"/>
    </xf>
    <xf numFmtId="166" fontId="39" fillId="38" borderId="0" xfId="0" applyNumberFormat="1" applyFont="1" applyFill="1" applyAlignment="1">
      <alignment horizontal="left" wrapText="1"/>
    </xf>
    <xf numFmtId="2" fontId="39" fillId="38" borderId="0" xfId="0" applyNumberFormat="1" applyFont="1" applyFill="1" applyAlignment="1">
      <alignment horizontal="left" wrapText="1"/>
    </xf>
    <xf numFmtId="4" fontId="20" fillId="33" borderId="0" xfId="0" applyNumberFormat="1" applyFont="1" applyFill="1" applyBorder="1" applyAlignment="1">
      <alignment horizontal="left" vertical="center" wrapText="1"/>
    </xf>
    <xf numFmtId="4" fontId="20" fillId="33" borderId="2" xfId="0" applyNumberFormat="1" applyFont="1" applyFill="1" applyBorder="1" applyAlignment="1">
      <alignment horizontal="left" vertical="center" wrapText="1"/>
    </xf>
    <xf numFmtId="0" fontId="39" fillId="38" borderId="0" xfId="0" applyFont="1" applyFill="1" applyBorder="1" applyAlignment="1">
      <alignment vertical="center" wrapText="1"/>
    </xf>
    <xf numFmtId="165" fontId="39" fillId="38" borderId="0" xfId="0" applyNumberFormat="1" applyFont="1" applyFill="1" applyBorder="1" applyAlignment="1">
      <alignment horizontal="left" vertical="center" wrapText="1"/>
    </xf>
    <xf numFmtId="4" fontId="39" fillId="38" borderId="0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/>
    <xf numFmtId="0" fontId="21" fillId="0" borderId="6" xfId="0" applyFont="1" applyFill="1" applyBorder="1" applyAlignment="1">
      <alignment vertical="center"/>
    </xf>
    <xf numFmtId="0" fontId="18" fillId="35" borderId="6" xfId="0" applyFont="1" applyFill="1" applyBorder="1" applyAlignment="1">
      <alignment horizontal="center" vertical="center" wrapText="1"/>
    </xf>
    <xf numFmtId="10" fontId="18" fillId="35" borderId="6" xfId="0" applyNumberFormat="1" applyFont="1" applyFill="1" applyBorder="1" applyAlignment="1">
      <alignment horizontal="center" vertical="center" wrapText="1"/>
    </xf>
    <xf numFmtId="0" fontId="18" fillId="35" borderId="6" xfId="0" applyFont="1" applyFill="1" applyBorder="1" applyAlignment="1">
      <alignment horizontal="left"/>
    </xf>
    <xf numFmtId="0" fontId="18" fillId="35" borderId="6" xfId="0" applyFont="1" applyFill="1" applyBorder="1" applyAlignment="1">
      <alignment horizontal="left"/>
    </xf>
    <xf numFmtId="164" fontId="18" fillId="35" borderId="6" xfId="0" applyNumberFormat="1" applyFont="1" applyFill="1" applyBorder="1" applyAlignment="1">
      <alignment horizontal="left"/>
    </xf>
    <xf numFmtId="10" fontId="18" fillId="35" borderId="6" xfId="0" applyNumberFormat="1" applyFont="1" applyFill="1" applyBorder="1" applyAlignment="1">
      <alignment horizontal="center"/>
    </xf>
    <xf numFmtId="10" fontId="18" fillId="35" borderId="6" xfId="0" applyNumberFormat="1" applyFont="1" applyFill="1" applyBorder="1" applyAlignment="1">
      <alignment horizontal="center" vertical="center"/>
    </xf>
    <xf numFmtId="164" fontId="18" fillId="35" borderId="6" xfId="0" applyNumberFormat="1" applyFont="1" applyFill="1" applyBorder="1" applyAlignment="1">
      <alignment horizontal="center" vertical="center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_Novo padrão - BDI e Encargos - SG_Proposta" xfId="32"/>
    <cellStyle name="Nota" xfId="33" builtinId="10" customBuiltin="1"/>
    <cellStyle name="Porcentagem 2" xfId="34"/>
    <cellStyle name="Saída" xfId="35" builtinId="21" customBuiltin="1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28575</xdr:rowOff>
    </xdr:from>
    <xdr:to>
      <xdr:col>1</xdr:col>
      <xdr:colOff>685800</xdr:colOff>
      <xdr:row>2</xdr:row>
      <xdr:rowOff>142875</xdr:rowOff>
    </xdr:to>
    <xdr:pic>
      <xdr:nvPicPr>
        <xdr:cNvPr id="19720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28575"/>
          <a:ext cx="581025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371475</xdr:colOff>
      <xdr:row>0</xdr:row>
      <xdr:rowOff>85725</xdr:rowOff>
    </xdr:from>
    <xdr:to>
      <xdr:col>9</xdr:col>
      <xdr:colOff>219075</xdr:colOff>
      <xdr:row>2</xdr:row>
      <xdr:rowOff>123825</xdr:rowOff>
    </xdr:to>
    <xdr:pic>
      <xdr:nvPicPr>
        <xdr:cNvPr id="19721" name="Imagem 1" descr="UFU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77250" y="85725"/>
          <a:ext cx="6096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0</xdr:col>
      <xdr:colOff>866775</xdr:colOff>
      <xdr:row>2</xdr:row>
      <xdr:rowOff>190500</xdr:rowOff>
    </xdr:to>
    <xdr:pic>
      <xdr:nvPicPr>
        <xdr:cNvPr id="6976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600075" cy="638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561975</xdr:colOff>
      <xdr:row>0</xdr:row>
      <xdr:rowOff>104775</xdr:rowOff>
    </xdr:from>
    <xdr:to>
      <xdr:col>4</xdr:col>
      <xdr:colOff>342900</xdr:colOff>
      <xdr:row>2</xdr:row>
      <xdr:rowOff>104775</xdr:rowOff>
    </xdr:to>
    <xdr:pic>
      <xdr:nvPicPr>
        <xdr:cNvPr id="6977" name="Imagem 1" descr="UFU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81800" y="104775"/>
          <a:ext cx="3619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4302</xdr:row>
      <xdr:rowOff>0</xdr:rowOff>
    </xdr:from>
    <xdr:to>
      <xdr:col>4</xdr:col>
      <xdr:colOff>642717</xdr:colOff>
      <xdr:row>4327</xdr:row>
      <xdr:rowOff>8582</xdr:rowOff>
    </xdr:to>
    <xdr:pic>
      <xdr:nvPicPr>
        <xdr:cNvPr id="17" name="Imagem 16" descr="1071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005641217"/>
          <a:ext cx="7128000" cy="47710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4368</xdr:row>
      <xdr:rowOff>49694</xdr:rowOff>
    </xdr:from>
    <xdr:to>
      <xdr:col>4</xdr:col>
      <xdr:colOff>642717</xdr:colOff>
      <xdr:row>4387</xdr:row>
      <xdr:rowOff>177635</xdr:rowOff>
    </xdr:to>
    <xdr:pic>
      <xdr:nvPicPr>
        <xdr:cNvPr id="18" name="Imagem 17" descr="10808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018263911"/>
          <a:ext cx="7128000" cy="37474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4387</xdr:row>
      <xdr:rowOff>173935</xdr:rowOff>
    </xdr:from>
    <xdr:to>
      <xdr:col>4</xdr:col>
      <xdr:colOff>642717</xdr:colOff>
      <xdr:row>4421</xdr:row>
      <xdr:rowOff>64966</xdr:rowOff>
    </xdr:to>
    <xdr:pic>
      <xdr:nvPicPr>
        <xdr:cNvPr id="19" name="Imagem 18" descr="10808 2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1022007652"/>
          <a:ext cx="7128000" cy="63680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4421</xdr:row>
      <xdr:rowOff>140805</xdr:rowOff>
    </xdr:from>
    <xdr:to>
      <xdr:col>4</xdr:col>
      <xdr:colOff>642717</xdr:colOff>
      <xdr:row>4432</xdr:row>
      <xdr:rowOff>70701</xdr:rowOff>
    </xdr:to>
    <xdr:pic>
      <xdr:nvPicPr>
        <xdr:cNvPr id="20" name="Imagem 19" descr="02855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1028451522"/>
          <a:ext cx="7128000" cy="20253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4433</xdr:row>
      <xdr:rowOff>0</xdr:rowOff>
    </xdr:from>
    <xdr:to>
      <xdr:col>4</xdr:col>
      <xdr:colOff>642717</xdr:colOff>
      <xdr:row>4443</xdr:row>
      <xdr:rowOff>46923</xdr:rowOff>
    </xdr:to>
    <xdr:pic>
      <xdr:nvPicPr>
        <xdr:cNvPr id="21" name="Imagem 20" descr="04015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1030596717"/>
          <a:ext cx="7128000" cy="1951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4444</xdr:row>
      <xdr:rowOff>0</xdr:rowOff>
    </xdr:from>
    <xdr:to>
      <xdr:col>4</xdr:col>
      <xdr:colOff>642717</xdr:colOff>
      <xdr:row>4454</xdr:row>
      <xdr:rowOff>64350</xdr:rowOff>
    </xdr:to>
    <xdr:pic>
      <xdr:nvPicPr>
        <xdr:cNvPr id="22" name="Imagem 21" descr="03340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1032692217"/>
          <a:ext cx="7128000" cy="1969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4455</xdr:row>
      <xdr:rowOff>8283</xdr:rowOff>
    </xdr:from>
    <xdr:to>
      <xdr:col>4</xdr:col>
      <xdr:colOff>642717</xdr:colOff>
      <xdr:row>4469</xdr:row>
      <xdr:rowOff>131260</xdr:rowOff>
    </xdr:to>
    <xdr:pic>
      <xdr:nvPicPr>
        <xdr:cNvPr id="23" name="Imagem 22" descr="08911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1034796000"/>
          <a:ext cx="7128000" cy="27899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4469</xdr:row>
      <xdr:rowOff>149088</xdr:rowOff>
    </xdr:from>
    <xdr:to>
      <xdr:col>4</xdr:col>
      <xdr:colOff>642717</xdr:colOff>
      <xdr:row>4492</xdr:row>
      <xdr:rowOff>186423</xdr:rowOff>
    </xdr:to>
    <xdr:pic>
      <xdr:nvPicPr>
        <xdr:cNvPr id="24" name="Imagem 23" descr="08911 2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1037603805"/>
          <a:ext cx="7128000" cy="44188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4493</xdr:row>
      <xdr:rowOff>132524</xdr:rowOff>
    </xdr:from>
    <xdr:to>
      <xdr:col>4</xdr:col>
      <xdr:colOff>642717</xdr:colOff>
      <xdr:row>4508</xdr:row>
      <xdr:rowOff>52849</xdr:rowOff>
    </xdr:to>
    <xdr:pic>
      <xdr:nvPicPr>
        <xdr:cNvPr id="25" name="Imagem 24" descr="09247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1042159241"/>
          <a:ext cx="7128000" cy="2777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4508</xdr:row>
      <xdr:rowOff>16566</xdr:rowOff>
    </xdr:from>
    <xdr:to>
      <xdr:col>4</xdr:col>
      <xdr:colOff>642717</xdr:colOff>
      <xdr:row>4536</xdr:row>
      <xdr:rowOff>133391</xdr:rowOff>
    </xdr:to>
    <xdr:pic>
      <xdr:nvPicPr>
        <xdr:cNvPr id="26" name="Imagem 25" descr="09247 2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1044900783"/>
          <a:ext cx="7128000" cy="5450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4538</xdr:row>
      <xdr:rowOff>57980</xdr:rowOff>
    </xdr:from>
    <xdr:to>
      <xdr:col>4</xdr:col>
      <xdr:colOff>642717</xdr:colOff>
      <xdr:row>4569</xdr:row>
      <xdr:rowOff>95383</xdr:rowOff>
    </xdr:to>
    <xdr:pic>
      <xdr:nvPicPr>
        <xdr:cNvPr id="27" name="Imagem 26" descr="09882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1051228697"/>
          <a:ext cx="7128000" cy="59429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4327</xdr:row>
      <xdr:rowOff>0</xdr:rowOff>
    </xdr:from>
    <xdr:to>
      <xdr:col>5</xdr:col>
      <xdr:colOff>2413</xdr:colOff>
      <xdr:row>4367</xdr:row>
      <xdr:rowOff>16366</xdr:rowOff>
    </xdr:to>
    <xdr:pic>
      <xdr:nvPicPr>
        <xdr:cNvPr id="28" name="Imagem 27" descr="10712 2.pn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1010403717"/>
          <a:ext cx="7200000" cy="76363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38100</xdr:rowOff>
    </xdr:from>
    <xdr:to>
      <xdr:col>1</xdr:col>
      <xdr:colOff>457200</xdr:colOff>
      <xdr:row>2</xdr:row>
      <xdr:rowOff>133350</xdr:rowOff>
    </xdr:to>
    <xdr:pic>
      <xdr:nvPicPr>
        <xdr:cNvPr id="2074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38100"/>
          <a:ext cx="609600" cy="600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457200</xdr:colOff>
      <xdr:row>0</xdr:row>
      <xdr:rowOff>85725</xdr:rowOff>
    </xdr:from>
    <xdr:to>
      <xdr:col>9</xdr:col>
      <xdr:colOff>200025</xdr:colOff>
      <xdr:row>2</xdr:row>
      <xdr:rowOff>85725</xdr:rowOff>
    </xdr:to>
    <xdr:pic>
      <xdr:nvPicPr>
        <xdr:cNvPr id="20745" name="Imagem 1" descr="UFU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81775" y="85725"/>
          <a:ext cx="495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0</xdr:row>
      <xdr:rowOff>38100</xdr:rowOff>
    </xdr:from>
    <xdr:to>
      <xdr:col>2</xdr:col>
      <xdr:colOff>209550</xdr:colOff>
      <xdr:row>2</xdr:row>
      <xdr:rowOff>133350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38100"/>
          <a:ext cx="609600" cy="600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457200</xdr:colOff>
      <xdr:row>0</xdr:row>
      <xdr:rowOff>85725</xdr:rowOff>
    </xdr:from>
    <xdr:to>
      <xdr:col>9</xdr:col>
      <xdr:colOff>200025</xdr:colOff>
      <xdr:row>2</xdr:row>
      <xdr:rowOff>85725</xdr:rowOff>
    </xdr:to>
    <xdr:pic>
      <xdr:nvPicPr>
        <xdr:cNvPr id="5" name="Imagem 1" descr="UFU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85725"/>
          <a:ext cx="495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38100</xdr:colOff>
      <xdr:row>0</xdr:row>
      <xdr:rowOff>104775</xdr:rowOff>
    </xdr:from>
    <xdr:to>
      <xdr:col>86</xdr:col>
      <xdr:colOff>19050</xdr:colOff>
      <xdr:row>2</xdr:row>
      <xdr:rowOff>104775</xdr:rowOff>
    </xdr:to>
    <xdr:pic>
      <xdr:nvPicPr>
        <xdr:cNvPr id="2887" name="Imagem 1" descr="UFU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15575" y="104775"/>
          <a:ext cx="5524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0</xdr:row>
      <xdr:rowOff>57150</xdr:rowOff>
    </xdr:from>
    <xdr:to>
      <xdr:col>1</xdr:col>
      <xdr:colOff>419100</xdr:colOff>
      <xdr:row>2</xdr:row>
      <xdr:rowOff>171450</xdr:rowOff>
    </xdr:to>
    <xdr:pic>
      <xdr:nvPicPr>
        <xdr:cNvPr id="2888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57150"/>
          <a:ext cx="581025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4"/>
  <sheetViews>
    <sheetView tabSelected="1" zoomScale="115" zoomScaleNormal="115" workbookViewId="0">
      <selection activeCell="C26" sqref="C26"/>
    </sheetView>
  </sheetViews>
  <sheetFormatPr defaultRowHeight="15"/>
  <cols>
    <col min="1" max="1" width="8.28515625" style="41" customWidth="1"/>
    <col min="2" max="2" width="13" style="41" customWidth="1"/>
    <col min="3" max="3" width="50.5703125" style="42" customWidth="1"/>
    <col min="4" max="4" width="7.7109375" style="41" customWidth="1"/>
    <col min="5" max="5" width="9.5703125" style="69" customWidth="1"/>
    <col min="6" max="9" width="11.42578125" style="70" customWidth="1"/>
    <col min="10" max="11" width="7.7109375" style="83" customWidth="1"/>
    <col min="12" max="12" width="9.140625" style="37"/>
    <col min="13" max="13" width="10.85546875" style="37" customWidth="1"/>
    <col min="14" max="16384" width="9.140625" style="37"/>
  </cols>
  <sheetData>
    <row r="1" spans="1:11" ht="21">
      <c r="A1" s="168" t="s">
        <v>16</v>
      </c>
      <c r="B1" s="169"/>
      <c r="C1" s="169"/>
      <c r="D1" s="169"/>
      <c r="E1" s="170"/>
      <c r="F1" s="169"/>
      <c r="G1" s="169"/>
      <c r="H1" s="169"/>
      <c r="I1" s="169"/>
      <c r="J1" s="169"/>
      <c r="K1" s="171"/>
    </row>
    <row r="2" spans="1:11" ht="18.75">
      <c r="A2" s="172" t="s">
        <v>17</v>
      </c>
      <c r="B2" s="173"/>
      <c r="C2" s="173"/>
      <c r="D2" s="173"/>
      <c r="E2" s="174"/>
      <c r="F2" s="173"/>
      <c r="G2" s="173"/>
      <c r="H2" s="173"/>
      <c r="I2" s="173"/>
      <c r="J2" s="173"/>
      <c r="K2" s="175"/>
    </row>
    <row r="3" spans="1:11" ht="17.25">
      <c r="A3" s="176" t="s">
        <v>18</v>
      </c>
      <c r="B3" s="177"/>
      <c r="C3" s="177"/>
      <c r="D3" s="177"/>
      <c r="E3" s="178"/>
      <c r="F3" s="177"/>
      <c r="G3" s="177"/>
      <c r="H3" s="177"/>
      <c r="I3" s="177"/>
      <c r="J3" s="177"/>
      <c r="K3" s="179"/>
    </row>
    <row r="4" spans="1:11">
      <c r="A4" s="1" t="s">
        <v>282</v>
      </c>
      <c r="B4" s="154"/>
      <c r="C4" s="38"/>
      <c r="D4" s="180" t="s">
        <v>74</v>
      </c>
      <c r="E4" s="181"/>
      <c r="F4" s="53"/>
      <c r="G4" s="53"/>
      <c r="H4" s="56"/>
      <c r="I4" s="53" t="s">
        <v>1701</v>
      </c>
      <c r="J4" s="72"/>
      <c r="K4" s="73"/>
    </row>
    <row r="5" spans="1:11">
      <c r="A5" s="144" t="s">
        <v>283</v>
      </c>
      <c r="B5" s="154"/>
      <c r="C5" s="143"/>
      <c r="D5" s="154"/>
      <c r="E5" s="147" t="s">
        <v>378</v>
      </c>
      <c r="F5" s="53"/>
      <c r="G5" s="53"/>
      <c r="H5" s="53"/>
      <c r="I5" s="56"/>
      <c r="J5" s="74"/>
      <c r="K5" s="75"/>
    </row>
    <row r="6" spans="1:11" ht="15.75" thickBot="1">
      <c r="A6" s="4" t="s">
        <v>76</v>
      </c>
      <c r="B6" s="91"/>
      <c r="C6" s="39"/>
      <c r="D6" s="91" t="s">
        <v>304</v>
      </c>
      <c r="E6" s="145">
        <f>BDI!G40</f>
        <v>0.29832833217782784</v>
      </c>
      <c r="F6" s="54"/>
      <c r="G6" s="54"/>
      <c r="H6" s="57"/>
      <c r="I6" s="57"/>
      <c r="J6" s="76"/>
      <c r="K6" s="77"/>
    </row>
    <row r="8" spans="1:11" s="24" customFormat="1" ht="25.5">
      <c r="A8" s="20" t="s">
        <v>5</v>
      </c>
      <c r="B8" s="20" t="s">
        <v>6</v>
      </c>
      <c r="C8" s="21" t="s">
        <v>7</v>
      </c>
      <c r="D8" s="151" t="s">
        <v>8</v>
      </c>
      <c r="E8" s="22" t="s">
        <v>9</v>
      </c>
      <c r="F8" s="55" t="s">
        <v>47</v>
      </c>
      <c r="G8" s="55" t="s">
        <v>48</v>
      </c>
      <c r="H8" s="55" t="s">
        <v>11</v>
      </c>
      <c r="I8" s="55" t="s">
        <v>10</v>
      </c>
      <c r="J8" s="23" t="s">
        <v>12</v>
      </c>
      <c r="K8" s="23" t="s">
        <v>13</v>
      </c>
    </row>
    <row r="9" spans="1:11" s="27" customFormat="1" ht="12.75">
      <c r="A9" s="157">
        <v>1</v>
      </c>
      <c r="B9" s="25">
        <v>1</v>
      </c>
      <c r="C9" s="26" t="s">
        <v>61</v>
      </c>
      <c r="D9" s="152" t="s">
        <v>0</v>
      </c>
      <c r="E9" s="58" t="s">
        <v>1</v>
      </c>
      <c r="F9" s="59"/>
      <c r="G9" s="59"/>
      <c r="H9" s="59"/>
      <c r="I9" s="60"/>
      <c r="J9" s="78"/>
      <c r="K9" s="78"/>
    </row>
    <row r="10" spans="1:11" s="27" customFormat="1" ht="12.75">
      <c r="A10" s="28" t="s">
        <v>337</v>
      </c>
      <c r="B10" s="34" t="s">
        <v>77</v>
      </c>
      <c r="C10" s="35" t="s">
        <v>51</v>
      </c>
      <c r="D10" s="34" t="s">
        <v>42</v>
      </c>
      <c r="E10" s="71">
        <v>2</v>
      </c>
      <c r="F10" s="61">
        <v>195.96</v>
      </c>
      <c r="G10" s="61">
        <v>0</v>
      </c>
      <c r="H10" s="61">
        <f>F10+G10</f>
        <v>195.96</v>
      </c>
      <c r="I10" s="61">
        <f>E10*H10</f>
        <v>391.92</v>
      </c>
      <c r="J10" s="79">
        <f>I10/$I$18</f>
        <v>2.9360872861172557E-3</v>
      </c>
      <c r="K10" s="79">
        <f>I10/($I$167)</f>
        <v>2.898843453620737E-4</v>
      </c>
    </row>
    <row r="11" spans="1:11" s="27" customFormat="1" ht="25.5">
      <c r="A11" s="28" t="s">
        <v>338</v>
      </c>
      <c r="B11" s="34">
        <v>90777</v>
      </c>
      <c r="C11" s="35" t="s">
        <v>39</v>
      </c>
      <c r="D11" s="34" t="s">
        <v>40</v>
      </c>
      <c r="E11" s="71">
        <v>660</v>
      </c>
      <c r="F11" s="61">
        <v>0.39</v>
      </c>
      <c r="G11" s="61">
        <v>65.64</v>
      </c>
      <c r="H11" s="61">
        <f>F11+G11</f>
        <v>66.03</v>
      </c>
      <c r="I11" s="61">
        <f>E11*H11</f>
        <v>43579.8</v>
      </c>
      <c r="J11" s="79">
        <f>I11/$I$18</f>
        <v>0.32648014061934266</v>
      </c>
      <c r="K11" s="79">
        <f>I11/($I$167)</f>
        <v>3.2233878837543625E-2</v>
      </c>
    </row>
    <row r="12" spans="1:11" s="27" customFormat="1" ht="12.75">
      <c r="A12" s="28" t="s">
        <v>339</v>
      </c>
      <c r="B12" s="34">
        <v>91677</v>
      </c>
      <c r="C12" s="35" t="s">
        <v>52</v>
      </c>
      <c r="D12" s="34" t="s">
        <v>40</v>
      </c>
      <c r="E12" s="71">
        <v>165</v>
      </c>
      <c r="F12" s="61">
        <v>0.39</v>
      </c>
      <c r="G12" s="61">
        <v>76.98</v>
      </c>
      <c r="H12" s="61">
        <f>F12+G12</f>
        <v>77.37</v>
      </c>
      <c r="I12" s="61">
        <f>E12*H12</f>
        <v>12766.050000000001</v>
      </c>
      <c r="J12" s="79">
        <f>I12/$I$18</f>
        <v>9.5637469633948757E-2</v>
      </c>
      <c r="K12" s="79">
        <f>I12/($I$167)</f>
        <v>9.4424322492077488E-3</v>
      </c>
    </row>
    <row r="13" spans="1:11" s="27" customFormat="1" ht="12.75">
      <c r="A13" s="28" t="s">
        <v>340</v>
      </c>
      <c r="B13" s="34">
        <v>90776</v>
      </c>
      <c r="C13" s="35" t="s">
        <v>41</v>
      </c>
      <c r="D13" s="34" t="s">
        <v>40</v>
      </c>
      <c r="E13" s="71">
        <v>660</v>
      </c>
      <c r="F13" s="61">
        <v>1.75</v>
      </c>
      <c r="G13" s="61">
        <v>25.51</v>
      </c>
      <c r="H13" s="61">
        <f>F13+G13</f>
        <v>27.26</v>
      </c>
      <c r="I13" s="61">
        <f>E13*H13</f>
        <v>17991.600000000002</v>
      </c>
      <c r="J13" s="79">
        <f>I13/$I$18</f>
        <v>0.13478492553813845</v>
      </c>
      <c r="K13" s="79">
        <f>I13/($I$167)</f>
        <v>1.3307519871443879E-2</v>
      </c>
    </row>
    <row r="14" spans="1:11" s="27" customFormat="1" ht="12.75">
      <c r="A14" s="28" t="s">
        <v>341</v>
      </c>
      <c r="B14" s="34">
        <v>90766</v>
      </c>
      <c r="C14" s="35" t="s">
        <v>53</v>
      </c>
      <c r="D14" s="34" t="s">
        <v>40</v>
      </c>
      <c r="E14" s="71">
        <v>660</v>
      </c>
      <c r="F14" s="61">
        <v>1.75</v>
      </c>
      <c r="G14" s="61">
        <v>15.47</v>
      </c>
      <c r="H14" s="61">
        <f>F14+G14</f>
        <v>17.22</v>
      </c>
      <c r="I14" s="61">
        <f>E14*H14</f>
        <v>11365.199999999999</v>
      </c>
      <c r="J14" s="79">
        <f>I14/$I$18</f>
        <v>8.5142935354612759E-2</v>
      </c>
      <c r="K14" s="79">
        <f>I14/($I$167)</f>
        <v>8.4062909826215539E-3</v>
      </c>
    </row>
    <row r="15" spans="1:11" s="27" customFormat="1" ht="25.5">
      <c r="A15" s="28" t="s">
        <v>342</v>
      </c>
      <c r="B15" s="34" t="s">
        <v>78</v>
      </c>
      <c r="C15" s="35" t="s">
        <v>79</v>
      </c>
      <c r="D15" s="34" t="s">
        <v>40</v>
      </c>
      <c r="E15" s="71">
        <v>660</v>
      </c>
      <c r="F15" s="61">
        <v>27.05</v>
      </c>
      <c r="G15" s="61">
        <v>0</v>
      </c>
      <c r="H15" s="61">
        <f>F15+G15</f>
        <v>27.05</v>
      </c>
      <c r="I15" s="61">
        <f>E15*H15</f>
        <v>17853</v>
      </c>
      <c r="J15" s="79">
        <f>I15/$I$18</f>
        <v>0.13374659705820413</v>
      </c>
      <c r="K15" s="79">
        <f>I15/($I$167)</f>
        <v>1.3205004127753371E-2</v>
      </c>
    </row>
    <row r="16" spans="1:11" s="27" customFormat="1" ht="12.75">
      <c r="A16" s="28" t="s">
        <v>343</v>
      </c>
      <c r="B16" s="34">
        <v>88326</v>
      </c>
      <c r="C16" s="35" t="s">
        <v>80</v>
      </c>
      <c r="D16" s="34" t="s">
        <v>40</v>
      </c>
      <c r="E16" s="71">
        <v>1260</v>
      </c>
      <c r="F16" s="61">
        <v>1.7</v>
      </c>
      <c r="G16" s="61">
        <v>15.55</v>
      </c>
      <c r="H16" s="61">
        <f>F16+G16</f>
        <v>17.25</v>
      </c>
      <c r="I16" s="61">
        <f>E16*H16</f>
        <v>21735</v>
      </c>
      <c r="J16" s="79">
        <f>I16/$I$18</f>
        <v>0.16282878435333373</v>
      </c>
      <c r="K16" s="79">
        <f>I16/($I$167)</f>
        <v>1.6076332533284016E-2</v>
      </c>
    </row>
    <row r="17" spans="1:11" s="27" customFormat="1" ht="25.5">
      <c r="A17" s="28" t="s">
        <v>344</v>
      </c>
      <c r="B17" s="34">
        <v>88252</v>
      </c>
      <c r="C17" s="35" t="s">
        <v>81</v>
      </c>
      <c r="D17" s="34" t="s">
        <v>40</v>
      </c>
      <c r="E17" s="71">
        <v>660</v>
      </c>
      <c r="F17" s="61">
        <v>3.06</v>
      </c>
      <c r="G17" s="61">
        <v>8.76</v>
      </c>
      <c r="H17" s="61">
        <f>F17+G17</f>
        <v>11.82</v>
      </c>
      <c r="I17" s="61">
        <f>E17*H17</f>
        <v>7801.2</v>
      </c>
      <c r="J17" s="79">
        <f>I17/$I$18</f>
        <v>5.8443060156302136E-2</v>
      </c>
      <c r="K17" s="79">
        <f>I17/($I$167)</f>
        <v>5.7701718591513804E-3</v>
      </c>
    </row>
    <row r="18" spans="1:11" s="27" customFormat="1" ht="12.75">
      <c r="A18" s="29" t="s">
        <v>19</v>
      </c>
      <c r="B18" s="30" t="str">
        <f>C9</f>
        <v>ADMINISTRAÇÃO LOCAL E LEGALIZAÇÃO DA OBRA</v>
      </c>
      <c r="C18" s="31"/>
      <c r="D18" s="30" t="s">
        <v>2</v>
      </c>
      <c r="E18" s="62" t="s">
        <v>2</v>
      </c>
      <c r="F18" s="63"/>
      <c r="G18" s="63"/>
      <c r="H18" s="63"/>
      <c r="I18" s="64">
        <f>SUM(I10:I17)</f>
        <v>133483.77000000002</v>
      </c>
      <c r="J18" s="80">
        <f>SUM(J10:J17)</f>
        <v>0.99999999999999989</v>
      </c>
      <c r="K18" s="80">
        <f>SUM(K10:K17)</f>
        <v>9.8731514806367646E-2</v>
      </c>
    </row>
    <row r="19" spans="1:11" s="27" customFormat="1" ht="12.75">
      <c r="A19" s="157">
        <v>2</v>
      </c>
      <c r="B19" s="25">
        <v>2</v>
      </c>
      <c r="C19" s="26" t="s">
        <v>62</v>
      </c>
      <c r="D19" s="152" t="s">
        <v>0</v>
      </c>
      <c r="E19" s="58" t="s">
        <v>1</v>
      </c>
      <c r="F19" s="59"/>
      <c r="G19" s="59"/>
      <c r="H19" s="59"/>
      <c r="I19" s="60"/>
      <c r="J19" s="78"/>
      <c r="K19" s="78"/>
    </row>
    <row r="20" spans="1:11" s="27" customFormat="1" ht="12.75">
      <c r="A20" s="28" t="s">
        <v>345</v>
      </c>
      <c r="B20" s="34" t="s">
        <v>44</v>
      </c>
      <c r="C20" s="35" t="s">
        <v>45</v>
      </c>
      <c r="D20" s="65" t="s">
        <v>299</v>
      </c>
      <c r="E20" s="71">
        <v>12</v>
      </c>
      <c r="F20" s="61">
        <v>280.42</v>
      </c>
      <c r="G20" s="61">
        <v>30.31</v>
      </c>
      <c r="H20" s="61">
        <f>F20+G20</f>
        <v>310.73</v>
      </c>
      <c r="I20" s="61">
        <f>E20*H20</f>
        <v>3728.76</v>
      </c>
      <c r="J20" s="79">
        <f>I20/$I$31</f>
        <v>0.16756709631436517</v>
      </c>
      <c r="K20" s="79">
        <f>I20/($I$167)</f>
        <v>2.7579841590433911E-3</v>
      </c>
    </row>
    <row r="21" spans="1:11" s="27" customFormat="1" ht="25.5">
      <c r="A21" s="28" t="s">
        <v>346</v>
      </c>
      <c r="B21" s="34">
        <v>41598</v>
      </c>
      <c r="C21" s="35" t="s">
        <v>82</v>
      </c>
      <c r="D21" s="65" t="s">
        <v>42</v>
      </c>
      <c r="E21" s="71">
        <v>1</v>
      </c>
      <c r="F21" s="61">
        <v>954.84</v>
      </c>
      <c r="G21" s="61">
        <v>173.75</v>
      </c>
      <c r="H21" s="61">
        <f>F21+G21</f>
        <v>1128.5900000000001</v>
      </c>
      <c r="I21" s="61">
        <f>E21*H21</f>
        <v>1128.5900000000001</v>
      </c>
      <c r="J21" s="79">
        <f>I21/$I$31</f>
        <v>5.0717812149194214E-2</v>
      </c>
      <c r="K21" s="79">
        <f>I21/($I$167)</f>
        <v>8.3476365924725138E-4</v>
      </c>
    </row>
    <row r="22" spans="1:11" s="27" customFormat="1" ht="12.75">
      <c r="A22" s="28" t="s">
        <v>347</v>
      </c>
      <c r="B22" s="34" t="s">
        <v>58</v>
      </c>
      <c r="C22" s="35" t="s">
        <v>59</v>
      </c>
      <c r="D22" s="65" t="s">
        <v>42</v>
      </c>
      <c r="E22" s="71">
        <v>1</v>
      </c>
      <c r="F22" s="61">
        <v>227.24</v>
      </c>
      <c r="G22" s="61">
        <v>0</v>
      </c>
      <c r="H22" s="61">
        <f>F22+G22</f>
        <v>227.24</v>
      </c>
      <c r="I22" s="61">
        <f>E22*H22</f>
        <v>227.24</v>
      </c>
      <c r="J22" s="79">
        <f>I22/$I$31</f>
        <v>1.0211959730976609E-2</v>
      </c>
      <c r="K22" s="79">
        <f>I22/($I$167)</f>
        <v>1.6807848193528684E-4</v>
      </c>
    </row>
    <row r="23" spans="1:11" s="27" customFormat="1" ht="25.5">
      <c r="A23" s="28" t="s">
        <v>348</v>
      </c>
      <c r="B23" s="34" t="s">
        <v>83</v>
      </c>
      <c r="C23" s="35" t="s">
        <v>84</v>
      </c>
      <c r="D23" s="65" t="s">
        <v>42</v>
      </c>
      <c r="E23" s="71">
        <v>1</v>
      </c>
      <c r="F23" s="61">
        <v>108.24</v>
      </c>
      <c r="G23" s="61">
        <v>10.77</v>
      </c>
      <c r="H23" s="61">
        <f>F23+G23</f>
        <v>119.00999999999999</v>
      </c>
      <c r="I23" s="61">
        <f>E23*H23</f>
        <v>119.00999999999999</v>
      </c>
      <c r="J23" s="79">
        <f>I23/$I$31</f>
        <v>5.3482015823953797E-3</v>
      </c>
      <c r="K23" s="79">
        <f>I23/($I$167)</f>
        <v>8.8025964333385346E-5</v>
      </c>
    </row>
    <row r="24" spans="1:11" s="27" customFormat="1" ht="25.5">
      <c r="A24" s="28" t="s">
        <v>349</v>
      </c>
      <c r="B24" s="34" t="s">
        <v>85</v>
      </c>
      <c r="C24" s="35" t="s">
        <v>86</v>
      </c>
      <c r="D24" s="65" t="s">
        <v>42</v>
      </c>
      <c r="E24" s="71">
        <v>1</v>
      </c>
      <c r="F24" s="61">
        <v>111.83</v>
      </c>
      <c r="G24" s="61">
        <v>10.77</v>
      </c>
      <c r="H24" s="61">
        <f>F24+G24</f>
        <v>122.6</v>
      </c>
      <c r="I24" s="61">
        <f>E24*H24</f>
        <v>122.6</v>
      </c>
      <c r="J24" s="79">
        <f>I24/$I$31</f>
        <v>5.5095329300199449E-3</v>
      </c>
      <c r="K24" s="79">
        <f>I24/($I$167)</f>
        <v>9.0681314404445371E-5</v>
      </c>
    </row>
    <row r="25" spans="1:11" s="27" customFormat="1" ht="51">
      <c r="A25" s="28" t="s">
        <v>350</v>
      </c>
      <c r="B25" s="34" t="s">
        <v>87</v>
      </c>
      <c r="C25" s="35" t="s">
        <v>88</v>
      </c>
      <c r="D25" s="65" t="s">
        <v>43</v>
      </c>
      <c r="E25" s="71">
        <v>3</v>
      </c>
      <c r="F25" s="61">
        <v>353.51</v>
      </c>
      <c r="G25" s="61">
        <v>0</v>
      </c>
      <c r="H25" s="61">
        <f>F25+G25</f>
        <v>353.51</v>
      </c>
      <c r="I25" s="61">
        <f>E25*H25</f>
        <v>1060.53</v>
      </c>
      <c r="J25" s="79">
        <f>I25/$I$31</f>
        <v>4.7659257408434352E-2</v>
      </c>
      <c r="K25" s="79">
        <f>I25/($I$167)</f>
        <v>7.8442295567166768E-4</v>
      </c>
    </row>
    <row r="26" spans="1:11" s="27" customFormat="1" ht="63.75">
      <c r="A26" s="28" t="s">
        <v>351</v>
      </c>
      <c r="B26" s="28" t="s">
        <v>56</v>
      </c>
      <c r="C26" s="148" t="s">
        <v>57</v>
      </c>
      <c r="D26" s="153" t="s">
        <v>43</v>
      </c>
      <c r="E26" s="149">
        <v>3</v>
      </c>
      <c r="F26" s="150">
        <v>577.6</v>
      </c>
      <c r="G26" s="150">
        <v>0</v>
      </c>
      <c r="H26" s="150">
        <f>F26+G26</f>
        <v>577.6</v>
      </c>
      <c r="I26" s="150">
        <f>E26*H26</f>
        <v>1732.8000000000002</v>
      </c>
      <c r="J26" s="79">
        <f>I26/$I$31</f>
        <v>7.7870462162631007E-2</v>
      </c>
      <c r="K26" s="79">
        <f>I26/($I$167)</f>
        <v>1.2816686916804483E-3</v>
      </c>
    </row>
    <row r="27" spans="1:11" s="27" customFormat="1" ht="76.5">
      <c r="A27" s="28" t="s">
        <v>352</v>
      </c>
      <c r="B27" s="34" t="s">
        <v>89</v>
      </c>
      <c r="C27" s="35" t="s">
        <v>90</v>
      </c>
      <c r="D27" s="65" t="s">
        <v>91</v>
      </c>
      <c r="E27" s="71">
        <v>6</v>
      </c>
      <c r="F27" s="61">
        <v>867.22</v>
      </c>
      <c r="G27" s="61">
        <v>0</v>
      </c>
      <c r="H27" s="61">
        <f>F27+G27</f>
        <v>867.22</v>
      </c>
      <c r="I27" s="61">
        <f>E27*H27</f>
        <v>5203.32</v>
      </c>
      <c r="J27" s="79">
        <f>I27/$I$31</f>
        <v>0.23383248683059851</v>
      </c>
      <c r="K27" s="79">
        <f>I27/($I$167)</f>
        <v>3.8486451620468082E-3</v>
      </c>
    </row>
    <row r="28" spans="1:11" s="27" customFormat="1" ht="25.5">
      <c r="A28" s="28" t="s">
        <v>353</v>
      </c>
      <c r="B28" s="34" t="s">
        <v>54</v>
      </c>
      <c r="C28" s="35" t="s">
        <v>55</v>
      </c>
      <c r="D28" s="65" t="s">
        <v>299</v>
      </c>
      <c r="E28" s="71">
        <v>50</v>
      </c>
      <c r="F28" s="61">
        <v>21.57</v>
      </c>
      <c r="G28" s="61">
        <v>22.33</v>
      </c>
      <c r="H28" s="61">
        <f>F28+G28</f>
        <v>43.9</v>
      </c>
      <c r="I28" s="61">
        <f>E28*H28</f>
        <v>2195</v>
      </c>
      <c r="J28" s="79">
        <f>I28/$I$31</f>
        <v>9.8641311430618092E-2</v>
      </c>
      <c r="K28" s="79">
        <f>I28/($I$167)</f>
        <v>1.6235357676815465E-3</v>
      </c>
    </row>
    <row r="29" spans="1:11" s="27" customFormat="1" ht="51">
      <c r="A29" s="28" t="s">
        <v>95</v>
      </c>
      <c r="B29" s="28" t="s">
        <v>92</v>
      </c>
      <c r="C29" s="148" t="s">
        <v>93</v>
      </c>
      <c r="D29" s="153" t="s">
        <v>42</v>
      </c>
      <c r="E29" s="149">
        <v>1</v>
      </c>
      <c r="F29" s="150">
        <v>719.4</v>
      </c>
      <c r="G29" s="150">
        <v>409.35</v>
      </c>
      <c r="H29" s="150">
        <f>F29+G29</f>
        <v>1128.75</v>
      </c>
      <c r="I29" s="150">
        <f>E29*H29</f>
        <v>1128.75</v>
      </c>
      <c r="J29" s="79">
        <f>I29/$I$31</f>
        <v>5.0725002404241541E-2</v>
      </c>
      <c r="K29" s="79">
        <f>I29/($I$167)</f>
        <v>8.348820035401119E-4</v>
      </c>
    </row>
    <row r="30" spans="1:11" s="27" customFormat="1" ht="51">
      <c r="A30" s="28" t="s">
        <v>96</v>
      </c>
      <c r="B30" s="34">
        <v>6259</v>
      </c>
      <c r="C30" s="35" t="s">
        <v>291</v>
      </c>
      <c r="D30" s="65" t="s">
        <v>94</v>
      </c>
      <c r="E30" s="71">
        <v>54</v>
      </c>
      <c r="F30" s="61">
        <v>92.92</v>
      </c>
      <c r="G30" s="61">
        <v>10.89</v>
      </c>
      <c r="H30" s="61">
        <f>F30+G30</f>
        <v>103.81</v>
      </c>
      <c r="I30" s="61">
        <f>E30*H30</f>
        <v>5605.74</v>
      </c>
      <c r="J30" s="79">
        <f>I30/$I$31</f>
        <v>0.25191687705652532</v>
      </c>
      <c r="K30" s="79">
        <f>I30/($I$167)</f>
        <v>4.1462958516278597E-3</v>
      </c>
    </row>
    <row r="31" spans="1:11" s="27" customFormat="1" ht="12.75">
      <c r="A31" s="29" t="s">
        <v>20</v>
      </c>
      <c r="B31" s="30" t="str">
        <f>C19</f>
        <v>SERVIÇOS PRELIMINARES E CANTEIRO DE OBRA</v>
      </c>
      <c r="C31" s="31"/>
      <c r="D31" s="30" t="s">
        <v>2</v>
      </c>
      <c r="E31" s="62" t="s">
        <v>2</v>
      </c>
      <c r="F31" s="63"/>
      <c r="G31" s="63"/>
      <c r="H31" s="63"/>
      <c r="I31" s="64">
        <f>SUM(I20:I30)</f>
        <v>22252.339999999997</v>
      </c>
      <c r="J31" s="80">
        <f>SUM(J20:J30)</f>
        <v>1</v>
      </c>
      <c r="K31" s="80">
        <f>SUM(K20:K30)</f>
        <v>1.6458984011212201E-2</v>
      </c>
    </row>
    <row r="32" spans="1:11" s="27" customFormat="1" ht="12.75">
      <c r="A32" s="157">
        <v>3</v>
      </c>
      <c r="B32" s="25">
        <v>3</v>
      </c>
      <c r="C32" s="26" t="s">
        <v>97</v>
      </c>
      <c r="D32" s="152" t="s">
        <v>0</v>
      </c>
      <c r="E32" s="58" t="s">
        <v>1</v>
      </c>
      <c r="F32" s="59"/>
      <c r="G32" s="59"/>
      <c r="H32" s="59"/>
      <c r="I32" s="60"/>
      <c r="J32" s="78"/>
      <c r="K32" s="78"/>
    </row>
    <row r="33" spans="1:14" s="27" customFormat="1" ht="12.75">
      <c r="A33" s="157" t="s">
        <v>3</v>
      </c>
      <c r="B33" s="25" t="str">
        <f>A33</f>
        <v>3.1</v>
      </c>
      <c r="C33" s="26" t="s">
        <v>98</v>
      </c>
      <c r="D33" s="152"/>
      <c r="E33" s="58"/>
      <c r="F33" s="59"/>
      <c r="G33" s="59"/>
      <c r="H33" s="59"/>
      <c r="I33" s="60"/>
      <c r="J33" s="78"/>
      <c r="K33" s="78"/>
    </row>
    <row r="34" spans="1:14" s="27" customFormat="1" ht="25.5">
      <c r="A34" s="28" t="s">
        <v>99</v>
      </c>
      <c r="B34" s="28">
        <v>78472</v>
      </c>
      <c r="C34" s="148" t="s">
        <v>100</v>
      </c>
      <c r="D34" s="153" t="s">
        <v>299</v>
      </c>
      <c r="E34" s="149">
        <v>4486</v>
      </c>
      <c r="F34" s="150">
        <v>0.14000000000000001</v>
      </c>
      <c r="G34" s="150">
        <v>0.18</v>
      </c>
      <c r="H34" s="150">
        <f>F34+G34</f>
        <v>0.32</v>
      </c>
      <c r="I34" s="150">
        <f>E34*H34</f>
        <v>1435.52</v>
      </c>
      <c r="J34" s="79">
        <f>I34/$I$41</f>
        <v>5.5474655016989109E-2</v>
      </c>
      <c r="K34" s="79">
        <f>I34/($I$167)</f>
        <v>1.0617849955454276E-3</v>
      </c>
      <c r="M34" s="40"/>
      <c r="N34" s="36"/>
    </row>
    <row r="35" spans="1:14" s="27" customFormat="1" ht="25.5">
      <c r="A35" s="28" t="s">
        <v>332</v>
      </c>
      <c r="B35" s="28">
        <v>73672</v>
      </c>
      <c r="C35" s="148" t="s">
        <v>101</v>
      </c>
      <c r="D35" s="153" t="s">
        <v>299</v>
      </c>
      <c r="E35" s="149">
        <v>4486</v>
      </c>
      <c r="F35" s="150">
        <v>0.38</v>
      </c>
      <c r="G35" s="150">
        <v>0.03</v>
      </c>
      <c r="H35" s="150">
        <f>F35+G35</f>
        <v>0.41000000000000003</v>
      </c>
      <c r="I35" s="150">
        <f>E35*H35</f>
        <v>1839.2600000000002</v>
      </c>
      <c r="J35" s="79">
        <f>I35/$I$41</f>
        <v>7.1076901740517298E-2</v>
      </c>
      <c r="K35" s="79">
        <f>I35/($I$167)</f>
        <v>1.3604120255425792E-3</v>
      </c>
      <c r="M35" s="37"/>
      <c r="N35" s="36"/>
    </row>
    <row r="36" spans="1:14" s="27" customFormat="1" ht="38.25">
      <c r="A36" s="28" t="s">
        <v>333</v>
      </c>
      <c r="B36" s="28" t="s">
        <v>102</v>
      </c>
      <c r="C36" s="148" t="s">
        <v>103</v>
      </c>
      <c r="D36" s="153" t="s">
        <v>292</v>
      </c>
      <c r="E36" s="149">
        <f>E34*0.2</f>
        <v>897.2</v>
      </c>
      <c r="F36" s="150">
        <v>2.85</v>
      </c>
      <c r="G36" s="150">
        <v>0.37</v>
      </c>
      <c r="H36" s="150">
        <f>F36+G36</f>
        <v>3.22</v>
      </c>
      <c r="I36" s="150">
        <f>E36*H36</f>
        <v>2888.9840000000004</v>
      </c>
      <c r="J36" s="79">
        <f>I36/$I$41</f>
        <v>0.1116427432216906</v>
      </c>
      <c r="K36" s="79">
        <f>I36/($I$167)</f>
        <v>2.1368423035351735E-3</v>
      </c>
      <c r="M36" s="37"/>
      <c r="N36" s="36"/>
    </row>
    <row r="37" spans="1:14" s="27" customFormat="1">
      <c r="A37" s="28" t="s">
        <v>334</v>
      </c>
      <c r="B37" s="28" t="s">
        <v>1772</v>
      </c>
      <c r="C37" s="148" t="s">
        <v>1771</v>
      </c>
      <c r="D37" s="153" t="s">
        <v>292</v>
      </c>
      <c r="E37" s="149">
        <f>E35*0.2</f>
        <v>897.2</v>
      </c>
      <c r="F37" s="150">
        <v>1.1599999999999999</v>
      </c>
      <c r="G37" s="150">
        <v>0</v>
      </c>
      <c r="H37" s="150">
        <f>F37+G37</f>
        <v>1.1599999999999999</v>
      </c>
      <c r="I37" s="150">
        <f>E37*H37</f>
        <v>1040.752</v>
      </c>
      <c r="J37" s="79">
        <f>I37/$I$41</f>
        <v>4.0219124887317104E-2</v>
      </c>
      <c r="K37" s="79">
        <f>I37/($I$167)</f>
        <v>7.6979412177043496E-4</v>
      </c>
      <c r="M37" s="37"/>
      <c r="N37" s="36"/>
    </row>
    <row r="38" spans="1:14" s="27" customFormat="1" ht="27" customHeight="1">
      <c r="A38" s="28" t="s">
        <v>335</v>
      </c>
      <c r="B38" s="28" t="s">
        <v>104</v>
      </c>
      <c r="C38" s="148" t="s">
        <v>105</v>
      </c>
      <c r="D38" s="153" t="s">
        <v>299</v>
      </c>
      <c r="E38" s="149">
        <v>4486</v>
      </c>
      <c r="F38" s="150">
        <v>0.16</v>
      </c>
      <c r="G38" s="150">
        <v>0.04</v>
      </c>
      <c r="H38" s="150">
        <f>F38+G38</f>
        <v>0.2</v>
      </c>
      <c r="I38" s="150">
        <f>E38*H38</f>
        <v>897.2</v>
      </c>
      <c r="J38" s="79">
        <f>I38/$I$41</f>
        <v>3.4671659385618198E-2</v>
      </c>
      <c r="K38" s="79">
        <f>I38/($I$167)</f>
        <v>6.636156222158923E-4</v>
      </c>
      <c r="M38" s="40"/>
      <c r="N38" s="36"/>
    </row>
    <row r="39" spans="1:14" s="27" customFormat="1" ht="25.5">
      <c r="A39" s="28" t="s">
        <v>336</v>
      </c>
      <c r="B39" s="28">
        <v>72898</v>
      </c>
      <c r="C39" s="148" t="s">
        <v>293</v>
      </c>
      <c r="D39" s="153" t="s">
        <v>292</v>
      </c>
      <c r="E39" s="149">
        <f>E35*0.3*1.3</f>
        <v>1749.54</v>
      </c>
      <c r="F39" s="150">
        <v>0.59</v>
      </c>
      <c r="G39" s="150">
        <v>7.0000000000000007E-2</v>
      </c>
      <c r="H39" s="150">
        <f>F39+G39</f>
        <v>0.65999999999999992</v>
      </c>
      <c r="I39" s="150">
        <f>E39*H39</f>
        <v>1154.6963999999998</v>
      </c>
      <c r="J39" s="79">
        <f>I39/$I$41</f>
        <v>4.4622425629290606E-2</v>
      </c>
      <c r="K39" s="79">
        <f>I39/($I$167)</f>
        <v>8.5407330579185322E-4</v>
      </c>
      <c r="M39" s="37"/>
      <c r="N39" s="36"/>
    </row>
    <row r="40" spans="1:14" s="27" customFormat="1" ht="25.5">
      <c r="A40" s="28" t="s">
        <v>1774</v>
      </c>
      <c r="B40" s="28">
        <v>72885</v>
      </c>
      <c r="C40" s="148" t="s">
        <v>294</v>
      </c>
      <c r="D40" s="153" t="s">
        <v>295</v>
      </c>
      <c r="E40" s="149">
        <f>E39*10</f>
        <v>17495.400000000001</v>
      </c>
      <c r="F40" s="150">
        <v>0.85</v>
      </c>
      <c r="G40" s="150">
        <v>0.1</v>
      </c>
      <c r="H40" s="150">
        <f>F40+G40</f>
        <v>0.95</v>
      </c>
      <c r="I40" s="150">
        <f>E40*H40</f>
        <v>16620.63</v>
      </c>
      <c r="J40" s="79">
        <f>I40/$I$41</f>
        <v>0.64229249011857703</v>
      </c>
      <c r="K40" s="79">
        <f>I40/($I$167)</f>
        <v>1.2293479401549404E-2</v>
      </c>
      <c r="M40" s="40"/>
      <c r="N40" s="36"/>
    </row>
    <row r="41" spans="1:14" s="27" customFormat="1">
      <c r="A41" s="29" t="s">
        <v>106</v>
      </c>
      <c r="B41" s="30" t="str">
        <f>C33</f>
        <v xml:space="preserve">PISTA PRINCIPAL </v>
      </c>
      <c r="C41" s="31"/>
      <c r="D41" s="30"/>
      <c r="E41" s="62"/>
      <c r="F41" s="63"/>
      <c r="G41" s="63"/>
      <c r="H41" s="63"/>
      <c r="I41" s="64">
        <f>SUM(I34:I40)</f>
        <v>25877.042400000002</v>
      </c>
      <c r="J41" s="80">
        <f>SUM(J34:J40)</f>
        <v>1</v>
      </c>
      <c r="K41" s="80">
        <f>SUM(K34:K40)</f>
        <v>1.9140001775950766E-2</v>
      </c>
      <c r="M41" s="40"/>
      <c r="N41" s="36"/>
    </row>
    <row r="42" spans="1:14" s="27" customFormat="1">
      <c r="A42" s="157" t="s">
        <v>4</v>
      </c>
      <c r="B42" s="25" t="str">
        <f>A42</f>
        <v>3.2</v>
      </c>
      <c r="C42" s="26" t="s">
        <v>107</v>
      </c>
      <c r="D42" s="152"/>
      <c r="E42" s="58"/>
      <c r="F42" s="59"/>
      <c r="G42" s="59"/>
      <c r="H42" s="59"/>
      <c r="I42" s="60"/>
      <c r="J42" s="78"/>
      <c r="K42" s="78"/>
      <c r="M42" s="40"/>
      <c r="N42" s="36"/>
    </row>
    <row r="43" spans="1:14" s="27" customFormat="1" ht="25.5">
      <c r="A43" s="28" t="s">
        <v>111</v>
      </c>
      <c r="B43" s="28">
        <v>78472</v>
      </c>
      <c r="C43" s="148" t="s">
        <v>100</v>
      </c>
      <c r="D43" s="153" t="s">
        <v>299</v>
      </c>
      <c r="E43" s="149">
        <v>1975</v>
      </c>
      <c r="F43" s="150">
        <v>0.14000000000000001</v>
      </c>
      <c r="G43" s="150">
        <v>0.18</v>
      </c>
      <c r="H43" s="150">
        <f>F43+G43</f>
        <v>0.32</v>
      </c>
      <c r="I43" s="150">
        <f>E43*H43</f>
        <v>632</v>
      </c>
      <c r="J43" s="79">
        <f>I43/$I$50</f>
        <v>5.7736720554272515E-2</v>
      </c>
      <c r="K43" s="79">
        <f>I43/($I$167)</f>
        <v>4.6745995679942478E-4</v>
      </c>
      <c r="M43" s="37"/>
      <c r="N43" s="36"/>
    </row>
    <row r="44" spans="1:14" s="27" customFormat="1" ht="25.5">
      <c r="A44" s="28" t="s">
        <v>112</v>
      </c>
      <c r="B44" s="28">
        <v>73672</v>
      </c>
      <c r="C44" s="148" t="s">
        <v>101</v>
      </c>
      <c r="D44" s="153" t="s">
        <v>299</v>
      </c>
      <c r="E44" s="149">
        <v>1975</v>
      </c>
      <c r="F44" s="150">
        <v>0.38</v>
      </c>
      <c r="G44" s="150">
        <v>0.03</v>
      </c>
      <c r="H44" s="150">
        <f>F44+G44</f>
        <v>0.41000000000000003</v>
      </c>
      <c r="I44" s="150">
        <f>E44*H44</f>
        <v>809.75000000000011</v>
      </c>
      <c r="J44" s="79">
        <f>I44/$I$50</f>
        <v>7.3975173210161671E-2</v>
      </c>
      <c r="K44" s="79">
        <f>I44/($I$167)</f>
        <v>5.9893306964926309E-4</v>
      </c>
      <c r="M44" s="37"/>
      <c r="N44" s="36"/>
    </row>
    <row r="45" spans="1:14" s="27" customFormat="1" ht="38.25">
      <c r="A45" s="28" t="s">
        <v>113</v>
      </c>
      <c r="B45" s="28">
        <v>83338</v>
      </c>
      <c r="C45" s="148" t="s">
        <v>296</v>
      </c>
      <c r="D45" s="153" t="s">
        <v>292</v>
      </c>
      <c r="E45" s="149">
        <f>E43*0.2</f>
        <v>395</v>
      </c>
      <c r="F45" s="150">
        <v>1.68</v>
      </c>
      <c r="G45" s="150">
        <v>0.41</v>
      </c>
      <c r="H45" s="150">
        <f>F45+G45</f>
        <v>2.09</v>
      </c>
      <c r="I45" s="150">
        <f>E45*H45</f>
        <v>825.55</v>
      </c>
      <c r="J45" s="79">
        <f>I45/$I$50</f>
        <v>7.5418591224018477E-2</v>
      </c>
      <c r="K45" s="79">
        <f>I45/($I$167)</f>
        <v>6.1061956856924861E-4</v>
      </c>
      <c r="M45" s="37"/>
      <c r="N45" s="36"/>
    </row>
    <row r="46" spans="1:14" s="27" customFormat="1">
      <c r="A46" s="28" t="s">
        <v>114</v>
      </c>
      <c r="B46" s="28" t="s">
        <v>1772</v>
      </c>
      <c r="C46" s="148" t="s">
        <v>1771</v>
      </c>
      <c r="D46" s="153" t="s">
        <v>292</v>
      </c>
      <c r="E46" s="149">
        <f>E44*0.2</f>
        <v>395</v>
      </c>
      <c r="F46" s="150">
        <v>1.1599999999999999</v>
      </c>
      <c r="G46" s="150">
        <v>0</v>
      </c>
      <c r="H46" s="150">
        <f>F46+G46</f>
        <v>1.1599999999999999</v>
      </c>
      <c r="I46" s="150">
        <f>E46*H46</f>
        <v>458.2</v>
      </c>
      <c r="J46" s="79">
        <f>I46/$I$50</f>
        <v>4.1859122401847575E-2</v>
      </c>
      <c r="K46" s="79">
        <f>I46/($I$167)</f>
        <v>3.3890846867958295E-4</v>
      </c>
      <c r="M46" s="37"/>
      <c r="N46" s="36"/>
    </row>
    <row r="47" spans="1:14" s="27" customFormat="1" ht="25.5">
      <c r="A47" s="28" t="s">
        <v>115</v>
      </c>
      <c r="B47" s="28" t="s">
        <v>104</v>
      </c>
      <c r="C47" s="148" t="s">
        <v>105</v>
      </c>
      <c r="D47" s="153" t="s">
        <v>299</v>
      </c>
      <c r="E47" s="149">
        <v>1975</v>
      </c>
      <c r="F47" s="150">
        <v>0.16</v>
      </c>
      <c r="G47" s="150">
        <v>0.04</v>
      </c>
      <c r="H47" s="150">
        <f>F47+G47</f>
        <v>0.2</v>
      </c>
      <c r="I47" s="150">
        <f>E47*H47</f>
        <v>395</v>
      </c>
      <c r="J47" s="79">
        <f>I47/$I$50</f>
        <v>3.6085450346420321E-2</v>
      </c>
      <c r="K47" s="79">
        <f>I47/($I$167)</f>
        <v>2.9216247299964048E-4</v>
      </c>
      <c r="M47" s="37"/>
      <c r="N47" s="36"/>
    </row>
    <row r="48" spans="1:14" s="27" customFormat="1" ht="25.5">
      <c r="A48" s="28" t="s">
        <v>116</v>
      </c>
      <c r="B48" s="28">
        <v>72898</v>
      </c>
      <c r="C48" s="148" t="s">
        <v>293</v>
      </c>
      <c r="D48" s="153" t="s">
        <v>292</v>
      </c>
      <c r="E48" s="149">
        <f>E44*0.3*1.3</f>
        <v>770.25</v>
      </c>
      <c r="F48" s="150">
        <v>0.59</v>
      </c>
      <c r="G48" s="150">
        <v>7.0000000000000007E-2</v>
      </c>
      <c r="H48" s="150">
        <f>F48+G48</f>
        <v>0.65999999999999992</v>
      </c>
      <c r="I48" s="150">
        <f>E48*H48</f>
        <v>508.36499999999995</v>
      </c>
      <c r="J48" s="79">
        <f>I48/$I$50</f>
        <v>4.6441974595842955E-2</v>
      </c>
      <c r="K48" s="79">
        <f>I48/($I$167)</f>
        <v>3.7601310275053727E-4</v>
      </c>
      <c r="M48" s="37"/>
      <c r="N48" s="36"/>
    </row>
    <row r="49" spans="1:14" s="27" customFormat="1" ht="25.5">
      <c r="A49" s="28" t="s">
        <v>1773</v>
      </c>
      <c r="B49" s="28">
        <v>72885</v>
      </c>
      <c r="C49" s="148" t="s">
        <v>294</v>
      </c>
      <c r="D49" s="153" t="s">
        <v>295</v>
      </c>
      <c r="E49" s="149">
        <f>E48*10</f>
        <v>7702.5</v>
      </c>
      <c r="F49" s="150">
        <v>0.85</v>
      </c>
      <c r="G49" s="150">
        <v>0.1</v>
      </c>
      <c r="H49" s="150">
        <f>F49+G49</f>
        <v>0.95</v>
      </c>
      <c r="I49" s="150">
        <f>E49*H49</f>
        <v>7317.375</v>
      </c>
      <c r="J49" s="79">
        <f>I49/$I$50</f>
        <v>0.66848296766743653</v>
      </c>
      <c r="K49" s="79">
        <f>I49/($I$167)</f>
        <v>5.4123098123183399E-3</v>
      </c>
      <c r="M49" s="37"/>
      <c r="N49" s="36"/>
    </row>
    <row r="50" spans="1:14" s="27" customFormat="1">
      <c r="A50" s="29" t="s">
        <v>108</v>
      </c>
      <c r="B50" s="30" t="str">
        <f>C42</f>
        <v>ACOSTAMENTO</v>
      </c>
      <c r="C50" s="31"/>
      <c r="D50" s="30"/>
      <c r="E50" s="62"/>
      <c r="F50" s="63"/>
      <c r="G50" s="63"/>
      <c r="H50" s="63"/>
      <c r="I50" s="64">
        <f>SUM(I43:I49)</f>
        <v>10946.24</v>
      </c>
      <c r="J50" s="80">
        <f>SUM(J43:J49)</f>
        <v>1</v>
      </c>
      <c r="K50" s="80">
        <f>SUM(K43:K49)</f>
        <v>8.0964064517660382E-3</v>
      </c>
      <c r="M50" s="37"/>
      <c r="N50" s="36"/>
    </row>
    <row r="51" spans="1:14" s="27" customFormat="1">
      <c r="A51" s="157" t="s">
        <v>109</v>
      </c>
      <c r="B51" s="25" t="str">
        <f>A51</f>
        <v>3.3</v>
      </c>
      <c r="C51" s="26" t="s">
        <v>110</v>
      </c>
      <c r="D51" s="152"/>
      <c r="E51" s="58"/>
      <c r="F51" s="59"/>
      <c r="G51" s="59"/>
      <c r="H51" s="59"/>
      <c r="I51" s="60"/>
      <c r="J51" s="78"/>
      <c r="K51" s="78"/>
      <c r="M51" s="37"/>
      <c r="N51" s="36"/>
    </row>
    <row r="52" spans="1:14" s="27" customFormat="1" ht="25.5">
      <c r="A52" s="28" t="s">
        <v>117</v>
      </c>
      <c r="B52" s="28">
        <v>78472</v>
      </c>
      <c r="C52" s="148" t="s">
        <v>100</v>
      </c>
      <c r="D52" s="153" t="s">
        <v>299</v>
      </c>
      <c r="E52" s="149">
        <f>$E$91+$E$92+$E$93+732</f>
        <v>4678</v>
      </c>
      <c r="F52" s="150">
        <v>0.14000000000000001</v>
      </c>
      <c r="G52" s="150">
        <v>0.18</v>
      </c>
      <c r="H52" s="150">
        <f>F52+G52</f>
        <v>0.32</v>
      </c>
      <c r="I52" s="150">
        <f>E52*H52</f>
        <v>1496.96</v>
      </c>
      <c r="J52" s="79">
        <f>I52/$I$59</f>
        <v>6.1333231111281486E-2</v>
      </c>
      <c r="K52" s="79">
        <f>I52/($I$167)</f>
        <v>1.1072292040039033E-3</v>
      </c>
      <c r="M52" s="37"/>
      <c r="N52" s="36"/>
    </row>
    <row r="53" spans="1:14" s="27" customFormat="1" ht="25.5">
      <c r="A53" s="28" t="s">
        <v>118</v>
      </c>
      <c r="B53" s="28">
        <v>73672</v>
      </c>
      <c r="C53" s="148" t="s">
        <v>101</v>
      </c>
      <c r="D53" s="153" t="s">
        <v>299</v>
      </c>
      <c r="E53" s="149">
        <f>$E$91+$E$92+$E$93+732</f>
        <v>4678</v>
      </c>
      <c r="F53" s="150">
        <v>0.38</v>
      </c>
      <c r="G53" s="150">
        <v>0.03</v>
      </c>
      <c r="H53" s="150">
        <f>F53+G53</f>
        <v>0.41000000000000003</v>
      </c>
      <c r="I53" s="150">
        <f>E53*H53</f>
        <v>1917.9800000000002</v>
      </c>
      <c r="J53" s="79">
        <f>I53/$I$59</f>
        <v>7.8583202361329416E-2</v>
      </c>
      <c r="K53" s="79">
        <f>I53/($I$167)</f>
        <v>1.4186374176300013E-3</v>
      </c>
      <c r="M53" s="37"/>
      <c r="N53" s="36"/>
    </row>
    <row r="54" spans="1:14" s="27" customFormat="1" ht="38.25">
      <c r="A54" s="28" t="s">
        <v>119</v>
      </c>
      <c r="B54" s="28">
        <v>83338</v>
      </c>
      <c r="C54" s="148" t="s">
        <v>296</v>
      </c>
      <c r="D54" s="153" t="s">
        <v>292</v>
      </c>
      <c r="E54" s="149">
        <f>E52*0.1</f>
        <v>467.8</v>
      </c>
      <c r="F54" s="150">
        <v>1.68</v>
      </c>
      <c r="G54" s="150">
        <v>0.41</v>
      </c>
      <c r="H54" s="150">
        <f>F54+G54</f>
        <v>2.09</v>
      </c>
      <c r="I54" s="150">
        <f>E54*H54</f>
        <v>977.702</v>
      </c>
      <c r="J54" s="79">
        <f>I54/$I$59</f>
        <v>4.0058266569555724E-2</v>
      </c>
      <c r="K54" s="79">
        <f>I54/($I$167)</f>
        <v>7.231590738650494E-4</v>
      </c>
      <c r="M54" s="37"/>
      <c r="N54" s="36"/>
    </row>
    <row r="55" spans="1:14" s="27" customFormat="1">
      <c r="A55" s="28" t="s">
        <v>120</v>
      </c>
      <c r="B55" s="28" t="s">
        <v>1772</v>
      </c>
      <c r="C55" s="148" t="s">
        <v>1771</v>
      </c>
      <c r="D55" s="153" t="s">
        <v>292</v>
      </c>
      <c r="E55" s="149">
        <f>E52*0.1</f>
        <v>467.8</v>
      </c>
      <c r="F55" s="150">
        <v>1.1599999999999999</v>
      </c>
      <c r="G55" s="150">
        <v>0</v>
      </c>
      <c r="H55" s="150">
        <f>F55+G55</f>
        <v>1.1599999999999999</v>
      </c>
      <c r="I55" s="150">
        <f>E55*H55</f>
        <v>542.64800000000002</v>
      </c>
      <c r="J55" s="79">
        <f>I55/$I$59</f>
        <v>2.2233296277839539E-2</v>
      </c>
      <c r="K55" s="79">
        <f>I55/($I$167)</f>
        <v>4.0137058645141501E-4</v>
      </c>
      <c r="M55" s="37"/>
      <c r="N55" s="36"/>
    </row>
    <row r="56" spans="1:14" s="27" customFormat="1" ht="25.5">
      <c r="A56" s="28" t="s">
        <v>121</v>
      </c>
      <c r="B56" s="28" t="s">
        <v>104</v>
      </c>
      <c r="C56" s="148" t="s">
        <v>105</v>
      </c>
      <c r="D56" s="153" t="s">
        <v>299</v>
      </c>
      <c r="E56" s="149">
        <f>E53</f>
        <v>4678</v>
      </c>
      <c r="F56" s="150">
        <v>0.16</v>
      </c>
      <c r="G56" s="150">
        <v>0.04</v>
      </c>
      <c r="H56" s="150">
        <f>F56+G56</f>
        <v>0.2</v>
      </c>
      <c r="I56" s="150">
        <f>E56*H56</f>
        <v>935.6</v>
      </c>
      <c r="J56" s="79">
        <f>I56/$I$59</f>
        <v>3.8333269444550927E-2</v>
      </c>
      <c r="K56" s="79">
        <f>I56/($I$167)</f>
        <v>6.9201825250243961E-4</v>
      </c>
      <c r="M56" s="40"/>
      <c r="N56" s="36"/>
    </row>
    <row r="57" spans="1:14" s="27" customFormat="1" ht="25.5">
      <c r="A57" s="28" t="s">
        <v>122</v>
      </c>
      <c r="B57" s="28">
        <v>72898</v>
      </c>
      <c r="C57" s="148" t="s">
        <v>293</v>
      </c>
      <c r="D57" s="153" t="s">
        <v>292</v>
      </c>
      <c r="E57" s="149">
        <f>E53*0.3*1.3</f>
        <v>1824.4199999999998</v>
      </c>
      <c r="F57" s="150">
        <v>0.59</v>
      </c>
      <c r="G57" s="150">
        <v>7.0000000000000007E-2</v>
      </c>
      <c r="H57" s="150">
        <f>F57+G57</f>
        <v>0.65999999999999992</v>
      </c>
      <c r="I57" s="150">
        <f>E57*H57</f>
        <v>1204.1171999999997</v>
      </c>
      <c r="J57" s="79">
        <f>I57/$I$59</f>
        <v>4.933491777513703E-2</v>
      </c>
      <c r="K57" s="79">
        <f>I57/($I$167)</f>
        <v>8.9062749097063953E-4</v>
      </c>
      <c r="M57" s="37"/>
      <c r="N57" s="36"/>
    </row>
    <row r="58" spans="1:14" s="27" customFormat="1" ht="25.5">
      <c r="A58" s="28" t="s">
        <v>1775</v>
      </c>
      <c r="B58" s="28">
        <v>72885</v>
      </c>
      <c r="C58" s="148" t="s">
        <v>294</v>
      </c>
      <c r="D58" s="153" t="s">
        <v>295</v>
      </c>
      <c r="E58" s="149">
        <f>E57*10</f>
        <v>18244.199999999997</v>
      </c>
      <c r="F58" s="150">
        <v>0.85</v>
      </c>
      <c r="G58" s="150">
        <v>0.1</v>
      </c>
      <c r="H58" s="150">
        <f>F58+G58</f>
        <v>0.95</v>
      </c>
      <c r="I58" s="150">
        <f>E58*H58</f>
        <v>17331.989999999998</v>
      </c>
      <c r="J58" s="79">
        <f>I58/$I$59</f>
        <v>0.71012381646030587</v>
      </c>
      <c r="K58" s="79">
        <f>I58/($I$167)</f>
        <v>1.2819638127607691E-2</v>
      </c>
      <c r="M58" s="37"/>
      <c r="N58" s="36"/>
    </row>
    <row r="59" spans="1:14" s="27" customFormat="1">
      <c r="A59" s="29" t="s">
        <v>123</v>
      </c>
      <c r="B59" s="30" t="str">
        <f>C51</f>
        <v xml:space="preserve">ESTACIONAMENTOS, CALÇADAS, CANTEIROS E BICICLETÁRIO </v>
      </c>
      <c r="C59" s="31"/>
      <c r="D59" s="30"/>
      <c r="E59" s="62"/>
      <c r="F59" s="63"/>
      <c r="G59" s="63"/>
      <c r="H59" s="63"/>
      <c r="I59" s="64">
        <f>SUM(I52:I58)</f>
        <v>24406.997199999998</v>
      </c>
      <c r="J59" s="80">
        <f>SUM(J52:J58)</f>
        <v>1</v>
      </c>
      <c r="K59" s="80">
        <f>SUM(K52:K58)</f>
        <v>1.8052680153031141E-2</v>
      </c>
      <c r="M59" s="37"/>
      <c r="N59" s="36"/>
    </row>
    <row r="60" spans="1:14" s="27" customFormat="1" ht="12.75">
      <c r="A60" s="29" t="s">
        <v>49</v>
      </c>
      <c r="B60" s="30" t="str">
        <f>C32</f>
        <v xml:space="preserve">LIMPEZA E MOVIMENTAÇÃO DE TERRA </v>
      </c>
      <c r="C60" s="31"/>
      <c r="D60" s="30" t="s">
        <v>2</v>
      </c>
      <c r="E60" s="62" t="s">
        <v>2</v>
      </c>
      <c r="F60" s="63"/>
      <c r="G60" s="63"/>
      <c r="H60" s="63"/>
      <c r="I60" s="64">
        <f>I41+I50+I59</f>
        <v>61230.279600000002</v>
      </c>
      <c r="J60" s="80"/>
      <c r="K60" s="80">
        <f>K41+K50+K59</f>
        <v>4.5289088380747945E-2</v>
      </c>
    </row>
    <row r="61" spans="1:14" s="27" customFormat="1" ht="12.75">
      <c r="A61" s="157">
        <v>4</v>
      </c>
      <c r="B61" s="25">
        <v>4</v>
      </c>
      <c r="C61" s="26" t="s">
        <v>124</v>
      </c>
      <c r="D61" s="152" t="s">
        <v>0</v>
      </c>
      <c r="E61" s="58" t="s">
        <v>1</v>
      </c>
      <c r="F61" s="59"/>
      <c r="G61" s="59"/>
      <c r="H61" s="59"/>
      <c r="I61" s="60"/>
      <c r="J61" s="78"/>
      <c r="K61" s="78"/>
    </row>
    <row r="62" spans="1:14" s="27" customFormat="1" ht="12.75">
      <c r="A62" s="157" t="s">
        <v>125</v>
      </c>
      <c r="B62" s="25" t="str">
        <f>A62</f>
        <v>4.1</v>
      </c>
      <c r="C62" s="26" t="s">
        <v>98</v>
      </c>
      <c r="D62" s="152"/>
      <c r="E62" s="58"/>
      <c r="F62" s="59"/>
      <c r="G62" s="59"/>
      <c r="H62" s="59"/>
      <c r="I62" s="60"/>
      <c r="J62" s="78"/>
      <c r="K62" s="78"/>
    </row>
    <row r="63" spans="1:14" s="27" customFormat="1" ht="25.5">
      <c r="A63" s="28" t="s">
        <v>133</v>
      </c>
      <c r="B63" s="28">
        <v>72961</v>
      </c>
      <c r="C63" s="148" t="s">
        <v>126</v>
      </c>
      <c r="D63" s="153" t="s">
        <v>299</v>
      </c>
      <c r="E63" s="149">
        <v>4486</v>
      </c>
      <c r="F63" s="150">
        <v>0.88</v>
      </c>
      <c r="G63" s="150">
        <v>0.22</v>
      </c>
      <c r="H63" s="150">
        <f>F63+G63</f>
        <v>1.1000000000000001</v>
      </c>
      <c r="I63" s="150">
        <f>E63*H63</f>
        <v>4934.6000000000004</v>
      </c>
      <c r="J63" s="79">
        <f>I63/$I$72</f>
        <v>1.3248453303297084E-2</v>
      </c>
      <c r="K63" s="79">
        <f>I63/($I$167)</f>
        <v>3.6498859221874079E-3</v>
      </c>
    </row>
    <row r="64" spans="1:14" s="27" customFormat="1" ht="25.5">
      <c r="A64" s="28" t="s">
        <v>134</v>
      </c>
      <c r="B64" s="28">
        <v>41722</v>
      </c>
      <c r="C64" s="148" t="s">
        <v>127</v>
      </c>
      <c r="D64" s="153" t="s">
        <v>292</v>
      </c>
      <c r="E64" s="149">
        <f>E63*0.2</f>
        <v>897.2</v>
      </c>
      <c r="F64" s="150">
        <v>2.88</v>
      </c>
      <c r="G64" s="150">
        <v>0.74</v>
      </c>
      <c r="H64" s="150">
        <f>F64+G64</f>
        <v>3.62</v>
      </c>
      <c r="I64" s="150">
        <f>E64*H64</f>
        <v>3247.8640000000005</v>
      </c>
      <c r="J64" s="79">
        <f>I64/$I$72</f>
        <v>8.7198910832609906E-3</v>
      </c>
      <c r="K64" s="79">
        <f>I64/($I$167)</f>
        <v>2.4022885524215302E-3</v>
      </c>
    </row>
    <row r="65" spans="1:11" s="27" customFormat="1" ht="25.5">
      <c r="A65" s="28" t="s">
        <v>135</v>
      </c>
      <c r="B65" s="28">
        <v>73711</v>
      </c>
      <c r="C65" s="148" t="s">
        <v>128</v>
      </c>
      <c r="D65" s="153" t="s">
        <v>292</v>
      </c>
      <c r="E65" s="149">
        <f>E63*0.2</f>
        <v>897.2</v>
      </c>
      <c r="F65" s="150">
        <v>75.459999999999994</v>
      </c>
      <c r="G65" s="150">
        <v>1.58</v>
      </c>
      <c r="H65" s="150">
        <f>F65+G65</f>
        <v>77.039999999999992</v>
      </c>
      <c r="I65" s="150">
        <f>E65*H65</f>
        <v>69120.288</v>
      </c>
      <c r="J65" s="79">
        <f>I65/$I$72</f>
        <v>0.18557469863381951</v>
      </c>
      <c r="K65" s="79">
        <f>I65/($I$167)</f>
        <v>5.112494753551234E-2</v>
      </c>
    </row>
    <row r="66" spans="1:11" s="27" customFormat="1" ht="25.5">
      <c r="A66" s="28" t="s">
        <v>136</v>
      </c>
      <c r="B66" s="28">
        <v>73710</v>
      </c>
      <c r="C66" s="148" t="s">
        <v>129</v>
      </c>
      <c r="D66" s="153" t="s">
        <v>292</v>
      </c>
      <c r="E66" s="149">
        <f>E63*0.15</f>
        <v>672.9</v>
      </c>
      <c r="F66" s="150">
        <v>84.19</v>
      </c>
      <c r="G66" s="150">
        <v>2.14</v>
      </c>
      <c r="H66" s="150">
        <f>F66+G66</f>
        <v>86.33</v>
      </c>
      <c r="I66" s="150">
        <f>E66*H66</f>
        <v>58091.456999999995</v>
      </c>
      <c r="J66" s="79">
        <f>I66/$I$72</f>
        <v>0.1559644055009505</v>
      </c>
      <c r="K66" s="79">
        <f>I66/($I$167)</f>
        <v>4.2967452499423478E-2</v>
      </c>
    </row>
    <row r="67" spans="1:11" s="27" customFormat="1" ht="12.75">
      <c r="A67" s="28" t="s">
        <v>137</v>
      </c>
      <c r="B67" s="28">
        <v>72945</v>
      </c>
      <c r="C67" s="273" t="s">
        <v>130</v>
      </c>
      <c r="D67" s="153" t="s">
        <v>299</v>
      </c>
      <c r="E67" s="149">
        <f>E63</f>
        <v>4486</v>
      </c>
      <c r="F67" s="150">
        <v>4.82</v>
      </c>
      <c r="G67" s="150">
        <v>0.18</v>
      </c>
      <c r="H67" s="150">
        <f>F67+G67</f>
        <v>5</v>
      </c>
      <c r="I67" s="150">
        <f>E67*H67</f>
        <v>22430</v>
      </c>
      <c r="J67" s="79">
        <f>I67/$I$72</f>
        <v>6.0220242287714013E-2</v>
      </c>
      <c r="K67" s="79">
        <f>I67/($I$167)</f>
        <v>1.6590390555397308E-2</v>
      </c>
    </row>
    <row r="68" spans="1:11" s="27" customFormat="1" ht="12.75">
      <c r="A68" s="28" t="s">
        <v>138</v>
      </c>
      <c r="B68" s="93">
        <v>72942</v>
      </c>
      <c r="C68" s="94" t="s">
        <v>305</v>
      </c>
      <c r="D68" s="153" t="s">
        <v>306</v>
      </c>
      <c r="E68" s="149">
        <f>E63</f>
        <v>4486</v>
      </c>
      <c r="F68" s="150">
        <v>1.05</v>
      </c>
      <c r="G68" s="150">
        <v>0.13</v>
      </c>
      <c r="H68" s="150">
        <f>F68+G68</f>
        <v>1.1800000000000002</v>
      </c>
      <c r="I68" s="150">
        <f>E68*H68</f>
        <v>5293.4800000000005</v>
      </c>
      <c r="J68" s="79">
        <f>I68/$I$72</f>
        <v>1.4211977179900508E-2</v>
      </c>
      <c r="K68" s="79">
        <f>I68/($I$167)</f>
        <v>3.9153321710737651E-3</v>
      </c>
    </row>
    <row r="69" spans="1:11" s="27" customFormat="1" ht="38.25">
      <c r="A69" s="28" t="s">
        <v>139</v>
      </c>
      <c r="B69" s="28">
        <v>72965</v>
      </c>
      <c r="C69" s="148" t="s">
        <v>297</v>
      </c>
      <c r="D69" s="153" t="s">
        <v>131</v>
      </c>
      <c r="E69" s="149">
        <f>E68*0.03*2.4</f>
        <v>322.99199999999996</v>
      </c>
      <c r="F69" s="150">
        <v>199.2</v>
      </c>
      <c r="G69" s="150">
        <v>4.08</v>
      </c>
      <c r="H69" s="150">
        <f>F69+G69</f>
        <v>203.28</v>
      </c>
      <c r="I69" s="150">
        <f>E69*H69</f>
        <v>65657.81375999999</v>
      </c>
      <c r="J69" s="79">
        <f>I69/$I$72</f>
        <v>0.17627862027234964</v>
      </c>
      <c r="K69" s="79">
        <f>I69/($I$167)</f>
        <v>4.8563922126256764E-2</v>
      </c>
    </row>
    <row r="70" spans="1:11" s="27" customFormat="1" ht="25.5">
      <c r="A70" s="28" t="s">
        <v>140</v>
      </c>
      <c r="B70" s="28">
        <v>72884</v>
      </c>
      <c r="C70" s="148" t="s">
        <v>391</v>
      </c>
      <c r="D70" s="153" t="s">
        <v>367</v>
      </c>
      <c r="E70" s="149">
        <f>(E65*1.3+E66*1.54)*110</f>
        <v>242288.86000000002</v>
      </c>
      <c r="F70" s="150">
        <v>0.46</v>
      </c>
      <c r="G70" s="150">
        <v>7.0000000000000007E-2</v>
      </c>
      <c r="H70" s="150">
        <f>F70+G70</f>
        <v>0.53</v>
      </c>
      <c r="I70" s="150">
        <f>E70*H70</f>
        <v>128413.09580000001</v>
      </c>
      <c r="J70" s="79">
        <f>I70/$I$72</f>
        <v>0.34476450031170003</v>
      </c>
      <c r="K70" s="79">
        <f>I70/($I$167)</f>
        <v>9.4980981353082916E-2</v>
      </c>
    </row>
    <row r="71" spans="1:11" s="27" customFormat="1" ht="25.5">
      <c r="A71" s="28" t="s">
        <v>290</v>
      </c>
      <c r="B71" s="28">
        <v>72843</v>
      </c>
      <c r="C71" s="148" t="s">
        <v>392</v>
      </c>
      <c r="D71" s="153" t="s">
        <v>132</v>
      </c>
      <c r="E71" s="149">
        <f>E69*110</f>
        <v>35529.119999999995</v>
      </c>
      <c r="F71" s="150">
        <v>0.39</v>
      </c>
      <c r="G71" s="150">
        <v>0.04</v>
      </c>
      <c r="H71" s="150">
        <f>F71+G71</f>
        <v>0.43</v>
      </c>
      <c r="I71" s="150">
        <f>E71*H71</f>
        <v>15277.521599999998</v>
      </c>
      <c r="J71" s="79">
        <f>I71/$I$72</f>
        <v>4.101721142700776E-2</v>
      </c>
      <c r="K71" s="79">
        <f>I71/($I$167)</f>
        <v>1.1300046815092212E-2</v>
      </c>
    </row>
    <row r="72" spans="1:11" s="27" customFormat="1" ht="12.75">
      <c r="A72" s="29" t="s">
        <v>388</v>
      </c>
      <c r="B72" s="30" t="str">
        <f>C62</f>
        <v xml:space="preserve">PISTA PRINCIPAL </v>
      </c>
      <c r="C72" s="31"/>
      <c r="D72" s="30"/>
      <c r="E72" s="62"/>
      <c r="F72" s="63"/>
      <c r="G72" s="63"/>
      <c r="H72" s="63"/>
      <c r="I72" s="64">
        <f>SUM(I63:I71)</f>
        <v>372466.12015999999</v>
      </c>
      <c r="J72" s="80">
        <f>SUM(J63:J71)</f>
        <v>1</v>
      </c>
      <c r="K72" s="80">
        <f>SUM(K63:K71)</f>
        <v>0.27549524753044774</v>
      </c>
    </row>
    <row r="73" spans="1:11" s="27" customFormat="1" ht="12.75">
      <c r="A73" s="146" t="s">
        <v>141</v>
      </c>
      <c r="B73" s="25" t="str">
        <f>A73</f>
        <v>4.2</v>
      </c>
      <c r="C73" s="26" t="s">
        <v>142</v>
      </c>
      <c r="D73" s="152"/>
      <c r="E73" s="58"/>
      <c r="F73" s="59"/>
      <c r="G73" s="59"/>
      <c r="H73" s="59"/>
      <c r="I73" s="60"/>
      <c r="J73" s="78"/>
      <c r="K73" s="78"/>
    </row>
    <row r="74" spans="1:11" s="27" customFormat="1" ht="25.5">
      <c r="A74" s="28" t="s">
        <v>143</v>
      </c>
      <c r="B74" s="34">
        <v>72961</v>
      </c>
      <c r="C74" s="35" t="s">
        <v>126</v>
      </c>
      <c r="D74" s="65" t="s">
        <v>299</v>
      </c>
      <c r="E74" s="71">
        <v>1975</v>
      </c>
      <c r="F74" s="61">
        <v>0.88</v>
      </c>
      <c r="G74" s="61">
        <v>0.22</v>
      </c>
      <c r="H74" s="61">
        <f>F74+G74</f>
        <v>1.1000000000000001</v>
      </c>
      <c r="I74" s="61">
        <f>E74*H74</f>
        <v>2172.5</v>
      </c>
      <c r="J74" s="79">
        <f>I74/$I$83</f>
        <v>1.3248453303297084E-2</v>
      </c>
      <c r="K74" s="79">
        <f>I74/($I$167)</f>
        <v>1.6068936014980227E-3</v>
      </c>
    </row>
    <row r="75" spans="1:11" s="27" customFormat="1" ht="25.5">
      <c r="A75" s="28" t="s">
        <v>144</v>
      </c>
      <c r="B75" s="34">
        <v>41722</v>
      </c>
      <c r="C75" s="35" t="s">
        <v>127</v>
      </c>
      <c r="D75" s="65" t="s">
        <v>292</v>
      </c>
      <c r="E75" s="71">
        <f>E74*0.2</f>
        <v>395</v>
      </c>
      <c r="F75" s="61">
        <v>2.88</v>
      </c>
      <c r="G75" s="61">
        <v>0.74</v>
      </c>
      <c r="H75" s="61">
        <f>F75+G75</f>
        <v>3.62</v>
      </c>
      <c r="I75" s="61">
        <f>E75*H75</f>
        <v>1429.9</v>
      </c>
      <c r="J75" s="79">
        <f>I75/$I$83</f>
        <v>8.7198910832609906E-3</v>
      </c>
      <c r="K75" s="79">
        <f>I75/($I$167)</f>
        <v>1.0576281522586986E-3</v>
      </c>
    </row>
    <row r="76" spans="1:11" s="27" customFormat="1" ht="25.5">
      <c r="A76" s="28" t="s">
        <v>145</v>
      </c>
      <c r="B76" s="34">
        <v>73711</v>
      </c>
      <c r="C76" s="35" t="s">
        <v>128</v>
      </c>
      <c r="D76" s="65" t="s">
        <v>292</v>
      </c>
      <c r="E76" s="71">
        <f>E74*0.2</f>
        <v>395</v>
      </c>
      <c r="F76" s="61">
        <v>75.459999999999994</v>
      </c>
      <c r="G76" s="61">
        <v>1.58</v>
      </c>
      <c r="H76" s="61">
        <f>F76+G76</f>
        <v>77.039999999999992</v>
      </c>
      <c r="I76" s="61">
        <f>E76*H76</f>
        <v>30430.799999999996</v>
      </c>
      <c r="J76" s="79">
        <f>I76/$I$83</f>
        <v>0.18557469863381948</v>
      </c>
      <c r="K76" s="79">
        <f>I76/($I$167)</f>
        <v>2.2508196919892299E-2</v>
      </c>
    </row>
    <row r="77" spans="1:11" s="27" customFormat="1" ht="25.5">
      <c r="A77" s="28" t="s">
        <v>146</v>
      </c>
      <c r="B77" s="34">
        <v>73710</v>
      </c>
      <c r="C77" s="35" t="s">
        <v>129</v>
      </c>
      <c r="D77" s="65" t="s">
        <v>292</v>
      </c>
      <c r="E77" s="71">
        <f>E74*0.15</f>
        <v>296.25</v>
      </c>
      <c r="F77" s="61">
        <v>84.19</v>
      </c>
      <c r="G77" s="61">
        <v>2.14</v>
      </c>
      <c r="H77" s="61">
        <f>F77+G77</f>
        <v>86.33</v>
      </c>
      <c r="I77" s="61">
        <f>E77*H77</f>
        <v>25575.262500000001</v>
      </c>
      <c r="J77" s="79">
        <f>I77/$I$83</f>
        <v>0.15596440550095053</v>
      </c>
      <c r="K77" s="79">
        <f>I77/($I$167)</f>
        <v>1.8916789720544221E-2</v>
      </c>
    </row>
    <row r="78" spans="1:11" s="27" customFormat="1" ht="12.75">
      <c r="A78" s="28" t="s">
        <v>147</v>
      </c>
      <c r="B78" s="34">
        <v>72945</v>
      </c>
      <c r="C78" s="87" t="s">
        <v>130</v>
      </c>
      <c r="D78" s="65" t="s">
        <v>299</v>
      </c>
      <c r="E78" s="71">
        <f>E74</f>
        <v>1975</v>
      </c>
      <c r="F78" s="61">
        <v>4.82</v>
      </c>
      <c r="G78" s="61">
        <v>0.18</v>
      </c>
      <c r="H78" s="61">
        <f>F78+G78</f>
        <v>5</v>
      </c>
      <c r="I78" s="61">
        <f>E78*H78</f>
        <v>9875</v>
      </c>
      <c r="J78" s="79">
        <f>I78/$I$83</f>
        <v>6.0220242287714013E-2</v>
      </c>
      <c r="K78" s="79">
        <f>I78/($I$167)</f>
        <v>7.3040618249910119E-3</v>
      </c>
    </row>
    <row r="79" spans="1:11" s="27" customFormat="1" ht="12.75">
      <c r="A79" s="28" t="s">
        <v>285</v>
      </c>
      <c r="B79" s="93">
        <v>72942</v>
      </c>
      <c r="C79" s="94" t="s">
        <v>305</v>
      </c>
      <c r="D79" s="65" t="s">
        <v>306</v>
      </c>
      <c r="E79" s="71">
        <f>E78</f>
        <v>1975</v>
      </c>
      <c r="F79" s="61">
        <v>1.05</v>
      </c>
      <c r="G79" s="61">
        <v>0.13</v>
      </c>
      <c r="H79" s="61">
        <f>F79+G79</f>
        <v>1.1800000000000002</v>
      </c>
      <c r="I79" s="61">
        <f>E79*H79</f>
        <v>2330.5000000000005</v>
      </c>
      <c r="J79" s="79">
        <f>I79/$I$83</f>
        <v>1.421197717990051E-2</v>
      </c>
      <c r="K79" s="79">
        <f>I79/($I$167)</f>
        <v>1.7237585906978792E-3</v>
      </c>
    </row>
    <row r="80" spans="1:11" s="27" customFormat="1" ht="38.25">
      <c r="A80" s="28" t="s">
        <v>286</v>
      </c>
      <c r="B80" s="34">
        <v>72965</v>
      </c>
      <c r="C80" s="35" t="s">
        <v>297</v>
      </c>
      <c r="D80" s="65" t="s">
        <v>131</v>
      </c>
      <c r="E80" s="71">
        <f>E79*0.03*2.4</f>
        <v>142.19999999999999</v>
      </c>
      <c r="F80" s="61">
        <v>199.2</v>
      </c>
      <c r="G80" s="61">
        <v>4.08</v>
      </c>
      <c r="H80" s="61">
        <f>F80+G80</f>
        <v>203.28</v>
      </c>
      <c r="I80" s="61">
        <f>E80*H80</f>
        <v>28906.415999999997</v>
      </c>
      <c r="J80" s="79">
        <f>I80/$I$83</f>
        <v>0.17627862027234967</v>
      </c>
      <c r="K80" s="79">
        <f>I80/($I$167)</f>
        <v>2.1380683504092089E-2</v>
      </c>
    </row>
    <row r="81" spans="1:11" s="27" customFormat="1" ht="25.5">
      <c r="A81" s="28" t="s">
        <v>287</v>
      </c>
      <c r="B81" s="28">
        <v>72884</v>
      </c>
      <c r="C81" s="148" t="s">
        <v>391</v>
      </c>
      <c r="D81" s="153" t="s">
        <v>367</v>
      </c>
      <c r="E81" s="149">
        <f>(E76*1.3+E77*1.54)*110</f>
        <v>106669.75</v>
      </c>
      <c r="F81" s="150">
        <v>0.46</v>
      </c>
      <c r="G81" s="150">
        <v>7.0000000000000007E-2</v>
      </c>
      <c r="H81" s="150">
        <f>F81+G81</f>
        <v>0.53</v>
      </c>
      <c r="I81" s="150">
        <f>E81*H81</f>
        <v>56534.967500000006</v>
      </c>
      <c r="J81" s="79">
        <f>I81/$I$83</f>
        <v>0.34476450031170003</v>
      </c>
      <c r="K81" s="79">
        <f>I81/($I$167)</f>
        <v>4.181619219178305E-2</v>
      </c>
    </row>
    <row r="82" spans="1:11" s="27" customFormat="1" ht="25.5">
      <c r="A82" s="28" t="s">
        <v>289</v>
      </c>
      <c r="B82" s="28">
        <v>72843</v>
      </c>
      <c r="C82" s="148" t="s">
        <v>392</v>
      </c>
      <c r="D82" s="153" t="s">
        <v>132</v>
      </c>
      <c r="E82" s="149">
        <f>E80*110</f>
        <v>15641.999999999998</v>
      </c>
      <c r="F82" s="150">
        <v>0.39</v>
      </c>
      <c r="G82" s="150">
        <v>0.04</v>
      </c>
      <c r="H82" s="150">
        <f>F82+G82</f>
        <v>0.43</v>
      </c>
      <c r="I82" s="150">
        <f>E82*H82</f>
        <v>6726.0599999999995</v>
      </c>
      <c r="J82" s="79">
        <f>I82/$I$83</f>
        <v>4.1017211427007767E-2</v>
      </c>
      <c r="K82" s="79">
        <f>I82/($I$167)</f>
        <v>4.9749425902378781E-3</v>
      </c>
    </row>
    <row r="83" spans="1:11" s="27" customFormat="1" ht="12.75">
      <c r="A83" s="29" t="s">
        <v>148</v>
      </c>
      <c r="B83" s="30" t="str">
        <f>C73</f>
        <v xml:space="preserve">ACOSTAMENTO </v>
      </c>
      <c r="C83" s="31"/>
      <c r="D83" s="30" t="s">
        <v>2</v>
      </c>
      <c r="E83" s="62" t="s">
        <v>2</v>
      </c>
      <c r="F83" s="63"/>
      <c r="G83" s="63"/>
      <c r="H83" s="63"/>
      <c r="I83" s="64">
        <f>SUM(I74:I82)</f>
        <v>163981.40599999999</v>
      </c>
      <c r="J83" s="80">
        <f>SUM(J74:J82)</f>
        <v>1.0000000000000002</v>
      </c>
      <c r="K83" s="80">
        <f>SUM(K74:K82)</f>
        <v>0.12128914709599516</v>
      </c>
    </row>
    <row r="84" spans="1:11" s="27" customFormat="1" ht="12.75">
      <c r="A84" s="157" t="s">
        <v>149</v>
      </c>
      <c r="B84" s="25" t="str">
        <f>A84</f>
        <v>4.3</v>
      </c>
      <c r="C84" s="26" t="s">
        <v>110</v>
      </c>
      <c r="D84" s="152"/>
      <c r="E84" s="58"/>
      <c r="F84" s="59"/>
      <c r="G84" s="59"/>
      <c r="H84" s="59"/>
      <c r="I84" s="60"/>
      <c r="J84" s="78"/>
      <c r="K84" s="78"/>
    </row>
    <row r="85" spans="1:11" s="27" customFormat="1" ht="25.5">
      <c r="A85" s="28" t="s">
        <v>152</v>
      </c>
      <c r="B85" s="28">
        <v>72961</v>
      </c>
      <c r="C85" s="148" t="s">
        <v>126</v>
      </c>
      <c r="D85" s="153" t="s">
        <v>299</v>
      </c>
      <c r="E85" s="149">
        <f>$E$91+$E$92+$E$93+732</f>
        <v>4678</v>
      </c>
      <c r="F85" s="150">
        <v>0.88</v>
      </c>
      <c r="G85" s="150">
        <v>0.22</v>
      </c>
      <c r="H85" s="150">
        <f>F85+G85</f>
        <v>1.1000000000000001</v>
      </c>
      <c r="I85" s="150">
        <f>E85*H85</f>
        <v>5145.8</v>
      </c>
      <c r="J85" s="79">
        <f>I85/$I$96</f>
        <v>1.3126717584300628E-2</v>
      </c>
      <c r="K85" s="79">
        <f>I85/($I$167)</f>
        <v>3.8061003887634179E-3</v>
      </c>
    </row>
    <row r="86" spans="1:11" s="27" customFormat="1" ht="25.5">
      <c r="A86" s="28" t="s">
        <v>153</v>
      </c>
      <c r="B86" s="28">
        <v>41722</v>
      </c>
      <c r="C86" s="148" t="s">
        <v>127</v>
      </c>
      <c r="D86" s="153" t="s">
        <v>292</v>
      </c>
      <c r="E86" s="149">
        <f>E85*0.2</f>
        <v>935.6</v>
      </c>
      <c r="F86" s="150">
        <v>2.88</v>
      </c>
      <c r="G86" s="150">
        <v>0.74</v>
      </c>
      <c r="H86" s="150">
        <f>F86+G86</f>
        <v>3.62</v>
      </c>
      <c r="I86" s="150">
        <f>E86*H86</f>
        <v>3386.8720000000003</v>
      </c>
      <c r="J86" s="79">
        <f>I86/$I$96</f>
        <v>8.6397668463942326E-3</v>
      </c>
      <c r="K86" s="79">
        <f>I86/($I$167)</f>
        <v>2.5051060740588315E-3</v>
      </c>
    </row>
    <row r="87" spans="1:11" s="27" customFormat="1" ht="25.5">
      <c r="A87" s="28" t="s">
        <v>154</v>
      </c>
      <c r="B87" s="28">
        <v>73710</v>
      </c>
      <c r="C87" s="148" t="s">
        <v>129</v>
      </c>
      <c r="D87" s="153" t="s">
        <v>292</v>
      </c>
      <c r="E87" s="149">
        <f>($E$91+$E$92)*0.2</f>
        <v>752.80000000000007</v>
      </c>
      <c r="F87" s="150">
        <v>84.19</v>
      </c>
      <c r="G87" s="150">
        <v>2.14</v>
      </c>
      <c r="H87" s="150">
        <f>F87+G87</f>
        <v>86.33</v>
      </c>
      <c r="I87" s="150">
        <f>E87*H87</f>
        <v>64989.224000000002</v>
      </c>
      <c r="J87" s="79">
        <f>I87/$I$96</f>
        <v>0.16578475445428356</v>
      </c>
      <c r="K87" s="79">
        <f>I87/($I$167)</f>
        <v>4.8069398486500221E-2</v>
      </c>
    </row>
    <row r="88" spans="1:11" s="27" customFormat="1" ht="25.5">
      <c r="A88" s="28" t="s">
        <v>155</v>
      </c>
      <c r="B88" s="28">
        <v>72884</v>
      </c>
      <c r="C88" s="148" t="s">
        <v>391</v>
      </c>
      <c r="D88" s="153" t="s">
        <v>367</v>
      </c>
      <c r="E88" s="149">
        <f>(E87*1.54)*110</f>
        <v>127524.32</v>
      </c>
      <c r="F88" s="150">
        <v>0.46</v>
      </c>
      <c r="G88" s="150">
        <v>7.0000000000000007E-2</v>
      </c>
      <c r="H88" s="150">
        <f>F88+G88</f>
        <v>0.53</v>
      </c>
      <c r="I88" s="150">
        <f>E88*H88</f>
        <v>67587.88960000001</v>
      </c>
      <c r="J88" s="79">
        <f>I88/$I$96</f>
        <v>0.17241384019940334</v>
      </c>
      <c r="K88" s="79">
        <f>I88/($I$167)</f>
        <v>4.9991506254082746E-2</v>
      </c>
    </row>
    <row r="89" spans="1:11" s="27" customFormat="1" ht="51">
      <c r="A89" s="28" t="s">
        <v>156</v>
      </c>
      <c r="B89" s="28">
        <v>94271</v>
      </c>
      <c r="C89" s="148" t="s">
        <v>375</v>
      </c>
      <c r="D89" s="153" t="s">
        <v>73</v>
      </c>
      <c r="E89" s="149">
        <f>ROUNDUP(897*0.9,0)</f>
        <v>808</v>
      </c>
      <c r="F89" s="150">
        <v>35.5</v>
      </c>
      <c r="G89" s="150">
        <v>12.37</v>
      </c>
      <c r="H89" s="150">
        <f>F89+G89</f>
        <v>47.87</v>
      </c>
      <c r="I89" s="150">
        <f>E89*H89</f>
        <v>38678.959999999999</v>
      </c>
      <c r="J89" s="79">
        <f>I89/$I$96</f>
        <v>9.8668386718189713E-2</v>
      </c>
      <c r="K89" s="79">
        <f>I89/($I$167)</f>
        <v>2.8608963561149808E-2</v>
      </c>
    </row>
    <row r="90" spans="1:11" s="27" customFormat="1" ht="51">
      <c r="A90" s="28" t="s">
        <v>157</v>
      </c>
      <c r="B90" s="28">
        <v>94272</v>
      </c>
      <c r="C90" s="148" t="s">
        <v>376</v>
      </c>
      <c r="D90" s="153" t="s">
        <v>73</v>
      </c>
      <c r="E90" s="149">
        <f>ROUNDUP(897*0.1,0)</f>
        <v>90</v>
      </c>
      <c r="F90" s="150">
        <v>36.99</v>
      </c>
      <c r="G90" s="150">
        <v>15.79</v>
      </c>
      <c r="H90" s="150">
        <f>F90+G90</f>
        <v>52.78</v>
      </c>
      <c r="I90" s="150">
        <f>E90*H90</f>
        <v>4750.2</v>
      </c>
      <c r="J90" s="79">
        <f>I90/$I$96</f>
        <v>1.2117558760337526E-2</v>
      </c>
      <c r="K90" s="79">
        <f>I90/($I$167)</f>
        <v>3.5134941246655498E-3</v>
      </c>
    </row>
    <row r="91" spans="1:11" s="27" customFormat="1" ht="38.25">
      <c r="A91" s="28" t="s">
        <v>158</v>
      </c>
      <c r="B91" s="28" t="s">
        <v>394</v>
      </c>
      <c r="C91" s="148" t="s">
        <v>393</v>
      </c>
      <c r="D91" s="153" t="s">
        <v>299</v>
      </c>
      <c r="E91" s="149">
        <v>3271</v>
      </c>
      <c r="F91" s="150">
        <v>55.56</v>
      </c>
      <c r="G91" s="150">
        <v>0</v>
      </c>
      <c r="H91" s="150">
        <f>F91+G91</f>
        <v>55.56</v>
      </c>
      <c r="I91" s="150">
        <f>E91*H91</f>
        <v>181736.76</v>
      </c>
      <c r="J91" s="79">
        <f>I91/$I$96</f>
        <v>0.46360276792837324</v>
      </c>
      <c r="K91" s="79">
        <f>I91/($I$167)</f>
        <v>0.13442192718111937</v>
      </c>
    </row>
    <row r="92" spans="1:11" s="27" customFormat="1" ht="38.25">
      <c r="A92" s="28" t="s">
        <v>284</v>
      </c>
      <c r="B92" s="28">
        <v>92392</v>
      </c>
      <c r="C92" s="148" t="s">
        <v>150</v>
      </c>
      <c r="D92" s="153" t="s">
        <v>299</v>
      </c>
      <c r="E92" s="149">
        <v>493</v>
      </c>
      <c r="F92" s="150">
        <v>32.450000000000003</v>
      </c>
      <c r="G92" s="150">
        <v>2.37</v>
      </c>
      <c r="H92" s="150">
        <f>F92+G92</f>
        <v>34.82</v>
      </c>
      <c r="I92" s="150">
        <f>E92*H92</f>
        <v>17166.259999999998</v>
      </c>
      <c r="J92" s="79">
        <f>I92/$I$96</f>
        <v>4.3790401297888859E-2</v>
      </c>
      <c r="K92" s="79">
        <f>I92/($I$167)</f>
        <v>1.2697055629759008E-2</v>
      </c>
    </row>
    <row r="93" spans="1:11" s="27" customFormat="1" ht="25.5">
      <c r="A93" s="28" t="s">
        <v>366</v>
      </c>
      <c r="B93" s="93" t="s">
        <v>374</v>
      </c>
      <c r="C93" s="148" t="s">
        <v>372</v>
      </c>
      <c r="D93" s="153" t="s">
        <v>373</v>
      </c>
      <c r="E93" s="149">
        <v>182</v>
      </c>
      <c r="F93" s="150">
        <v>37.83</v>
      </c>
      <c r="G93" s="150">
        <v>0</v>
      </c>
      <c r="H93" s="150">
        <f>F93+G93</f>
        <v>37.83</v>
      </c>
      <c r="I93" s="150">
        <f>E93*H93</f>
        <v>6885.0599999999995</v>
      </c>
      <c r="J93" s="79">
        <f>I93/$I$96</f>
        <v>1.7563496088259332E-2</v>
      </c>
      <c r="K93" s="79">
        <f>I93/($I$167)</f>
        <v>5.0925472312681125E-3</v>
      </c>
    </row>
    <row r="94" spans="1:11" s="27" customFormat="1" ht="12.75">
      <c r="A94" s="28" t="s">
        <v>377</v>
      </c>
      <c r="B94" s="28" t="s">
        <v>381</v>
      </c>
      <c r="C94" s="148" t="s">
        <v>382</v>
      </c>
      <c r="D94" s="153" t="s">
        <v>383</v>
      </c>
      <c r="E94" s="149">
        <f>E93*0.05</f>
        <v>9.1</v>
      </c>
      <c r="F94" s="150">
        <v>93.47</v>
      </c>
      <c r="G94" s="150">
        <v>0</v>
      </c>
      <c r="H94" s="150">
        <f>F94+G94</f>
        <v>93.47</v>
      </c>
      <c r="I94" s="150">
        <f>E94*H94</f>
        <v>850.577</v>
      </c>
      <c r="J94" s="79">
        <f>I94/$I$96</f>
        <v>2.1697858569516256E-3</v>
      </c>
      <c r="K94" s="79">
        <f>I94/($I$167)</f>
        <v>6.2913083492813974E-4</v>
      </c>
    </row>
    <row r="95" spans="1:11" s="27" customFormat="1" ht="25.5">
      <c r="A95" s="28" t="s">
        <v>395</v>
      </c>
      <c r="B95" s="28">
        <v>221126</v>
      </c>
      <c r="C95" s="148" t="s">
        <v>151</v>
      </c>
      <c r="D95" s="153" t="s">
        <v>299</v>
      </c>
      <c r="E95" s="149">
        <v>9</v>
      </c>
      <c r="F95" s="150">
        <v>75.16</v>
      </c>
      <c r="G95" s="150">
        <v>17.29</v>
      </c>
      <c r="H95" s="150">
        <f>F95+G95</f>
        <v>92.449999999999989</v>
      </c>
      <c r="I95" s="150">
        <f>E95*H95</f>
        <v>832.05</v>
      </c>
      <c r="J95" s="79">
        <f>I95/$I$96</f>
        <v>2.1225242656180451E-3</v>
      </c>
      <c r="K95" s="79">
        <f>I95/($I$167)</f>
        <v>6.1542730546671105E-4</v>
      </c>
    </row>
    <row r="96" spans="1:11" s="27" customFormat="1" ht="12.75">
      <c r="A96" s="29" t="s">
        <v>159</v>
      </c>
      <c r="B96" s="30" t="str">
        <f>C84</f>
        <v xml:space="preserve">ESTACIONAMENTOS, CALÇADAS, CANTEIROS E BICICLETÁRIO </v>
      </c>
      <c r="C96" s="31"/>
      <c r="D96" s="30" t="s">
        <v>2</v>
      </c>
      <c r="E96" s="62" t="s">
        <v>2</v>
      </c>
      <c r="F96" s="63"/>
      <c r="G96" s="63"/>
      <c r="H96" s="63"/>
      <c r="I96" s="64">
        <f>SUM(I85:I95)</f>
        <v>392009.65259999997</v>
      </c>
      <c r="J96" s="80">
        <f>SUM(J85:J95)</f>
        <v>1.0000000000000002</v>
      </c>
      <c r="K96" s="80">
        <f>SUM(K85:K95)</f>
        <v>0.28995065707176193</v>
      </c>
    </row>
    <row r="97" spans="1:11" s="27" customFormat="1" ht="12.75">
      <c r="A97" s="157" t="s">
        <v>161</v>
      </c>
      <c r="B97" s="25" t="str">
        <f>A97</f>
        <v>4.4</v>
      </c>
      <c r="C97" s="26" t="s">
        <v>162</v>
      </c>
      <c r="D97" s="152"/>
      <c r="E97" s="58"/>
      <c r="F97" s="59"/>
      <c r="G97" s="59"/>
      <c r="H97" s="59"/>
      <c r="I97" s="60"/>
      <c r="J97" s="78"/>
      <c r="K97" s="78"/>
    </row>
    <row r="98" spans="1:11" s="27" customFormat="1" ht="12.75">
      <c r="A98" s="28" t="s">
        <v>171</v>
      </c>
      <c r="B98" s="34" t="s">
        <v>163</v>
      </c>
      <c r="C98" s="35" t="s">
        <v>164</v>
      </c>
      <c r="D98" s="65" t="s">
        <v>299</v>
      </c>
      <c r="E98" s="71">
        <f>E63+E74+E85</f>
        <v>11139</v>
      </c>
      <c r="F98" s="61">
        <v>0.11</v>
      </c>
      <c r="G98" s="61">
        <v>0.46</v>
      </c>
      <c r="H98" s="61">
        <f>F98+G98</f>
        <v>0.57000000000000006</v>
      </c>
      <c r="I98" s="61">
        <f>E98*H98</f>
        <v>6349.2300000000005</v>
      </c>
      <c r="J98" s="79">
        <f>I98/$I$103</f>
        <v>0.25677282420311703</v>
      </c>
      <c r="K98" s="79">
        <f>I98/($I$167)</f>
        <v>4.6962195909962213E-3</v>
      </c>
    </row>
    <row r="99" spans="1:11" s="27" customFormat="1" ht="12.75">
      <c r="A99" s="28" t="s">
        <v>172</v>
      </c>
      <c r="B99" s="34" t="s">
        <v>165</v>
      </c>
      <c r="C99" s="35" t="s">
        <v>166</v>
      </c>
      <c r="D99" s="65" t="s">
        <v>292</v>
      </c>
      <c r="E99" s="71">
        <f>E65+E66+E76+E77+E87</f>
        <v>3014.15</v>
      </c>
      <c r="F99" s="61">
        <v>0.21</v>
      </c>
      <c r="G99" s="61">
        <v>0.88</v>
      </c>
      <c r="H99" s="61">
        <f>F99+G99</f>
        <v>1.0900000000000001</v>
      </c>
      <c r="I99" s="61">
        <f>E99*H99</f>
        <v>3285.4235000000003</v>
      </c>
      <c r="J99" s="79">
        <f>I99/$I$103</f>
        <v>0.13286768171861621</v>
      </c>
      <c r="K99" s="79">
        <f>I99/($I$167)</f>
        <v>2.4300695053446441E-3</v>
      </c>
    </row>
    <row r="100" spans="1:11" s="27" customFormat="1" ht="12.75">
      <c r="A100" s="28" t="s">
        <v>173</v>
      </c>
      <c r="B100" s="34" t="s">
        <v>167</v>
      </c>
      <c r="C100" s="35" t="s">
        <v>168</v>
      </c>
      <c r="D100" s="65" t="s">
        <v>299</v>
      </c>
      <c r="E100" s="71">
        <f>E67+E78</f>
        <v>6461</v>
      </c>
      <c r="F100" s="61">
        <v>0.01</v>
      </c>
      <c r="G100" s="61">
        <v>0.03</v>
      </c>
      <c r="H100" s="61">
        <f>F100+G100</f>
        <v>0.04</v>
      </c>
      <c r="I100" s="61">
        <f>E100*H100</f>
        <v>258.44</v>
      </c>
      <c r="J100" s="79">
        <f>I100/$I$103</f>
        <v>1.0451719135557157E-2</v>
      </c>
      <c r="K100" s="79">
        <f>I100/($I$167)</f>
        <v>1.9115561904310655E-4</v>
      </c>
    </row>
    <row r="101" spans="1:11" s="27" customFormat="1" ht="12.75">
      <c r="A101" s="28" t="s">
        <v>174</v>
      </c>
      <c r="B101" s="95">
        <v>74259</v>
      </c>
      <c r="C101" s="35" t="s">
        <v>307</v>
      </c>
      <c r="D101" s="65" t="s">
        <v>306</v>
      </c>
      <c r="E101" s="71">
        <f>E68+E79</f>
        <v>6461</v>
      </c>
      <c r="F101" s="61">
        <v>0</v>
      </c>
      <c r="G101" s="61">
        <v>0.02</v>
      </c>
      <c r="H101" s="61">
        <f>F101+G101</f>
        <v>0.02</v>
      </c>
      <c r="I101" s="61">
        <f>E101*H101</f>
        <v>129.22</v>
      </c>
      <c r="J101" s="79">
        <f>I101/$I$103</f>
        <v>5.2258595677785787E-3</v>
      </c>
      <c r="K101" s="79">
        <f>I101/($I$167)</f>
        <v>9.5577809521553276E-5</v>
      </c>
    </row>
    <row r="102" spans="1:11" s="27" customFormat="1" ht="12.75">
      <c r="A102" s="28" t="s">
        <v>288</v>
      </c>
      <c r="B102" s="34" t="s">
        <v>169</v>
      </c>
      <c r="C102" s="35" t="s">
        <v>170</v>
      </c>
      <c r="D102" s="65" t="s">
        <v>131</v>
      </c>
      <c r="E102" s="71">
        <f>E69+E80</f>
        <v>465.19199999999995</v>
      </c>
      <c r="F102" s="61">
        <v>5.76</v>
      </c>
      <c r="G102" s="61">
        <v>25.85</v>
      </c>
      <c r="H102" s="61">
        <f>F102+G102</f>
        <v>31.61</v>
      </c>
      <c r="I102" s="61">
        <f>E102*H102</f>
        <v>14704.719119999998</v>
      </c>
      <c r="J102" s="79">
        <f>I102/$I$103</f>
        <v>0.59468191537493098</v>
      </c>
      <c r="K102" s="79">
        <f>I102/($I$167)</f>
        <v>1.0876372412314674E-2</v>
      </c>
    </row>
    <row r="103" spans="1:11" s="27" customFormat="1" ht="12.75">
      <c r="A103" s="29" t="s">
        <v>175</v>
      </c>
      <c r="B103" s="30" t="str">
        <f>C97</f>
        <v>ENSAIOS</v>
      </c>
      <c r="C103" s="31"/>
      <c r="D103" s="30"/>
      <c r="E103" s="62"/>
      <c r="F103" s="63"/>
      <c r="G103" s="63"/>
      <c r="H103" s="63"/>
      <c r="I103" s="66">
        <f>SUM(I98:I102)</f>
        <v>24727.032619999998</v>
      </c>
      <c r="J103" s="81">
        <f>SUM(J98:J102)</f>
        <v>1</v>
      </c>
      <c r="K103" s="81">
        <f>SUM(K98:K102)</f>
        <v>1.8289394937220198E-2</v>
      </c>
    </row>
    <row r="104" spans="1:11" s="27" customFormat="1" ht="12.75">
      <c r="A104" s="29" t="s">
        <v>160</v>
      </c>
      <c r="B104" s="30" t="str">
        <f>C61</f>
        <v xml:space="preserve">SUBLEITO, SUB-BASE, BASE E PAVIMENTAÇÃO </v>
      </c>
      <c r="C104" s="31"/>
      <c r="D104" s="30"/>
      <c r="E104" s="62"/>
      <c r="F104" s="63"/>
      <c r="G104" s="63"/>
      <c r="H104" s="63"/>
      <c r="I104" s="66">
        <f>I72+I83+I96+I103</f>
        <v>953184.21137999999</v>
      </c>
      <c r="J104" s="81"/>
      <c r="K104" s="81">
        <f>K72+K83+K96+K103</f>
        <v>0.70502444663542496</v>
      </c>
    </row>
    <row r="105" spans="1:11" s="27" customFormat="1" ht="12.75">
      <c r="A105" s="146">
        <v>5</v>
      </c>
      <c r="B105" s="25">
        <v>5</v>
      </c>
      <c r="C105" s="52" t="s">
        <v>176</v>
      </c>
      <c r="D105" s="152"/>
      <c r="E105" s="58"/>
      <c r="F105" s="59"/>
      <c r="G105" s="59"/>
      <c r="H105" s="59"/>
      <c r="I105" s="60"/>
      <c r="J105" s="78"/>
      <c r="K105" s="78"/>
    </row>
    <row r="106" spans="1:11" s="27" customFormat="1" ht="25.5">
      <c r="A106" s="28" t="s">
        <v>354</v>
      </c>
      <c r="B106" s="34">
        <v>72947</v>
      </c>
      <c r="C106" s="35" t="s">
        <v>177</v>
      </c>
      <c r="D106" s="65" t="s">
        <v>299</v>
      </c>
      <c r="E106" s="71">
        <v>326</v>
      </c>
      <c r="F106" s="61">
        <v>17.55</v>
      </c>
      <c r="G106" s="61">
        <v>0.36</v>
      </c>
      <c r="H106" s="61">
        <f>F106+G106</f>
        <v>17.91</v>
      </c>
      <c r="I106" s="61">
        <f>E106*H106</f>
        <v>5838.66</v>
      </c>
      <c r="J106" s="79">
        <f>I106/$I$112</f>
        <v>0.13548590578873909</v>
      </c>
      <c r="K106" s="79">
        <f>I106/($I$167)</f>
        <v>4.3185755559596983E-3</v>
      </c>
    </row>
    <row r="107" spans="1:11" s="27" customFormat="1" ht="25.5">
      <c r="A107" s="28" t="s">
        <v>355</v>
      </c>
      <c r="B107" s="34" t="s">
        <v>368</v>
      </c>
      <c r="C107" s="35" t="s">
        <v>178</v>
      </c>
      <c r="D107" s="65" t="s">
        <v>42</v>
      </c>
      <c r="E107" s="71">
        <v>26</v>
      </c>
      <c r="F107" s="61">
        <v>140.66</v>
      </c>
      <c r="G107" s="61">
        <v>6.41</v>
      </c>
      <c r="H107" s="61">
        <f>F107+G107</f>
        <v>147.07</v>
      </c>
      <c r="I107" s="61">
        <f>E107*H107</f>
        <v>3823.8199999999997</v>
      </c>
      <c r="J107" s="79">
        <f>I107/$I$112</f>
        <v>8.8731612437288054E-2</v>
      </c>
      <c r="K107" s="79">
        <f>I107/($I$167)</f>
        <v>2.8282954620392031E-3</v>
      </c>
    </row>
    <row r="108" spans="1:11" s="27" customFormat="1" ht="25.5">
      <c r="A108" s="28" t="s">
        <v>356</v>
      </c>
      <c r="B108" s="34" t="s">
        <v>370</v>
      </c>
      <c r="C108" s="35" t="s">
        <v>371</v>
      </c>
      <c r="D108" s="65" t="s">
        <v>42</v>
      </c>
      <c r="E108" s="71">
        <v>128</v>
      </c>
      <c r="F108" s="61">
        <v>222.98</v>
      </c>
      <c r="G108" s="61">
        <v>6.41</v>
      </c>
      <c r="H108" s="61">
        <f>F108+G108</f>
        <v>229.39</v>
      </c>
      <c r="I108" s="61">
        <f>E108*H108</f>
        <v>29361.919999999998</v>
      </c>
      <c r="J108" s="79">
        <f>I108/$I$112</f>
        <v>0.68134235028182732</v>
      </c>
      <c r="K108" s="79">
        <f>I108/($I$167)</f>
        <v>2.1717597871436969E-2</v>
      </c>
    </row>
    <row r="109" spans="1:11" s="27" customFormat="1" ht="12.75">
      <c r="A109" s="28" t="s">
        <v>357</v>
      </c>
      <c r="B109" s="34" t="s">
        <v>179</v>
      </c>
      <c r="C109" s="35" t="s">
        <v>180</v>
      </c>
      <c r="D109" s="65" t="s">
        <v>299</v>
      </c>
      <c r="E109" s="71">
        <v>105</v>
      </c>
      <c r="F109" s="61">
        <v>5.09</v>
      </c>
      <c r="G109" s="61">
        <v>9.0399999999999991</v>
      </c>
      <c r="H109" s="61">
        <f>F109+G109</f>
        <v>14.129999999999999</v>
      </c>
      <c r="I109" s="61">
        <f>E109*H109</f>
        <v>1483.6499999999999</v>
      </c>
      <c r="J109" s="79">
        <f>I109/$I$112</f>
        <v>3.4428047552599865E-2</v>
      </c>
      <c r="K109" s="79">
        <f>I109/($I$167)</f>
        <v>1.0973844381415609E-3</v>
      </c>
    </row>
    <row r="110" spans="1:11" s="27" customFormat="1" ht="12.75">
      <c r="A110" s="28" t="s">
        <v>358</v>
      </c>
      <c r="B110" s="34" t="s">
        <v>181</v>
      </c>
      <c r="C110" s="87" t="s">
        <v>182</v>
      </c>
      <c r="D110" s="65" t="s">
        <v>299</v>
      </c>
      <c r="E110" s="71">
        <v>7.54</v>
      </c>
      <c r="F110" s="61">
        <v>243.9</v>
      </c>
      <c r="G110" s="61">
        <v>17.329999999999998</v>
      </c>
      <c r="H110" s="61">
        <f>F110+G110</f>
        <v>261.23</v>
      </c>
      <c r="I110" s="61">
        <f>E110*H110</f>
        <v>1969.6742000000002</v>
      </c>
      <c r="J110" s="79">
        <f>I110/$I$112</f>
        <v>4.5706222505799289E-2</v>
      </c>
      <c r="K110" s="79">
        <f>I110/($I$167)</f>
        <v>1.4568731272799709E-3</v>
      </c>
    </row>
    <row r="111" spans="1:11" s="27" customFormat="1" ht="12.75">
      <c r="A111" s="28" t="s">
        <v>359</v>
      </c>
      <c r="B111" s="34" t="s">
        <v>183</v>
      </c>
      <c r="C111" s="87" t="s">
        <v>184</v>
      </c>
      <c r="D111" s="65" t="s">
        <v>42</v>
      </c>
      <c r="E111" s="71">
        <v>6</v>
      </c>
      <c r="F111" s="61">
        <v>45.41</v>
      </c>
      <c r="G111" s="61">
        <v>57.34</v>
      </c>
      <c r="H111" s="61">
        <f>F111+G111</f>
        <v>102.75</v>
      </c>
      <c r="I111" s="61">
        <f>E111*H111</f>
        <v>616.5</v>
      </c>
      <c r="J111" s="79">
        <f>I111/$I$112</f>
        <v>1.4305861433746382E-2</v>
      </c>
      <c r="K111" s="79">
        <f>I111/($I$167)</f>
        <v>4.5599535342855281E-4</v>
      </c>
    </row>
    <row r="112" spans="1:11" s="27" customFormat="1" ht="12.75">
      <c r="A112" s="29" t="s">
        <v>50</v>
      </c>
      <c r="B112" s="30" t="str">
        <f>C105</f>
        <v xml:space="preserve">SINALIZAÇÃO, LIMITADORES E PINTURA - PISTA, ESTACIONAMENTOS, CALÇADAS, CANTEIROS E BICICLETÁRIO </v>
      </c>
      <c r="C112" s="31"/>
      <c r="D112" s="30"/>
      <c r="E112" s="62"/>
      <c r="F112" s="63"/>
      <c r="G112" s="63"/>
      <c r="H112" s="63"/>
      <c r="I112" s="64">
        <f>SUM(I106:I111)</f>
        <v>43094.224199999997</v>
      </c>
      <c r="J112" s="80">
        <f>SUM(J106:J111)</f>
        <v>1</v>
      </c>
      <c r="K112" s="80">
        <f>SUM(K106:K111)</f>
        <v>3.1874721808285954E-2</v>
      </c>
    </row>
    <row r="113" spans="1:14" s="27" customFormat="1" ht="12.75">
      <c r="A113" s="157">
        <v>6</v>
      </c>
      <c r="B113" s="25">
        <v>6</v>
      </c>
      <c r="C113" s="26" t="s">
        <v>185</v>
      </c>
      <c r="D113" s="152"/>
      <c r="E113" s="58"/>
      <c r="F113" s="59"/>
      <c r="G113" s="59"/>
      <c r="H113" s="59"/>
      <c r="I113" s="60"/>
      <c r="J113" s="78"/>
      <c r="K113" s="78"/>
    </row>
    <row r="114" spans="1:14" s="27" customFormat="1" ht="25.5">
      <c r="A114" s="28" t="s">
        <v>360</v>
      </c>
      <c r="B114" s="34" t="s">
        <v>186</v>
      </c>
      <c r="C114" s="35" t="s">
        <v>187</v>
      </c>
      <c r="D114" s="65" t="s">
        <v>299</v>
      </c>
      <c r="E114" s="71">
        <v>528</v>
      </c>
      <c r="F114" s="61">
        <v>0.39</v>
      </c>
      <c r="G114" s="61">
        <v>7.0000000000000007E-2</v>
      </c>
      <c r="H114" s="61">
        <f>F114+G114</f>
        <v>0.46</v>
      </c>
      <c r="I114" s="61">
        <f>E114*H114</f>
        <v>242.88000000000002</v>
      </c>
      <c r="J114" s="79">
        <f>I114/$I$119</f>
        <v>9.4933257870357165E-3</v>
      </c>
      <c r="K114" s="79">
        <f>I114/($I$167)</f>
        <v>1.7964663656241188E-4</v>
      </c>
      <c r="M114" s="40"/>
      <c r="N114" s="36"/>
    </row>
    <row r="115" spans="1:14" s="27" customFormat="1" ht="38.25">
      <c r="A115" s="28" t="s">
        <v>361</v>
      </c>
      <c r="B115" s="34">
        <v>83338</v>
      </c>
      <c r="C115" s="35" t="s">
        <v>296</v>
      </c>
      <c r="D115" s="65" t="s">
        <v>292</v>
      </c>
      <c r="E115" s="71">
        <v>288</v>
      </c>
      <c r="F115" s="61">
        <v>1.68</v>
      </c>
      <c r="G115" s="61">
        <v>0.41</v>
      </c>
      <c r="H115" s="61">
        <f>F115+G115</f>
        <v>2.09</v>
      </c>
      <c r="I115" s="61">
        <f>E115*H115</f>
        <v>601.91999999999996</v>
      </c>
      <c r="J115" s="79">
        <f>I115/$I$119</f>
        <v>2.3526937820045033E-2</v>
      </c>
      <c r="K115" s="79">
        <f>I115/($I$167)</f>
        <v>4.4521122974162936E-4</v>
      </c>
      <c r="M115" s="40"/>
      <c r="N115" s="36"/>
    </row>
    <row r="116" spans="1:14" s="27" customFormat="1" ht="25.5">
      <c r="A116" s="28" t="s">
        <v>362</v>
      </c>
      <c r="B116" s="28">
        <v>72885</v>
      </c>
      <c r="C116" s="35" t="s">
        <v>294</v>
      </c>
      <c r="D116" s="65" t="s">
        <v>295</v>
      </c>
      <c r="E116" s="71">
        <v>748.8</v>
      </c>
      <c r="F116" s="61">
        <v>0.85</v>
      </c>
      <c r="G116" s="61">
        <v>0.1</v>
      </c>
      <c r="H116" s="61">
        <f>F116+G116</f>
        <v>0.95</v>
      </c>
      <c r="I116" s="61">
        <f>E116*H116</f>
        <v>711.3599999999999</v>
      </c>
      <c r="J116" s="79">
        <f>I116/$I$119</f>
        <v>2.7804562878235038E-2</v>
      </c>
      <c r="K116" s="79">
        <f>I116/($I$167)</f>
        <v>5.2615872605828921E-4</v>
      </c>
      <c r="M116" s="40"/>
      <c r="N116" s="36"/>
    </row>
    <row r="117" spans="1:14" s="27" customFormat="1" ht="51">
      <c r="A117" s="28" t="s">
        <v>363</v>
      </c>
      <c r="B117" s="34" t="s">
        <v>188</v>
      </c>
      <c r="C117" s="35" t="s">
        <v>189</v>
      </c>
      <c r="D117" s="65" t="s">
        <v>46</v>
      </c>
      <c r="E117" s="71">
        <v>63</v>
      </c>
      <c r="F117" s="61">
        <v>72.34</v>
      </c>
      <c r="G117" s="61">
        <v>46.17</v>
      </c>
      <c r="H117" s="61">
        <f>F117+G117</f>
        <v>118.51</v>
      </c>
      <c r="I117" s="61">
        <f>E117*H117</f>
        <v>7466.13</v>
      </c>
      <c r="J117" s="79">
        <f>I117/$I$119</f>
        <v>0.2918247877896944</v>
      </c>
      <c r="K117" s="79">
        <f>I117/($I$167)</f>
        <v>5.5223367203463443E-3</v>
      </c>
      <c r="M117" s="40"/>
      <c r="N117" s="36"/>
    </row>
    <row r="118" spans="1:14" s="27" customFormat="1" ht="63.75">
      <c r="A118" s="28" t="s">
        <v>364</v>
      </c>
      <c r="B118" s="34" t="s">
        <v>190</v>
      </c>
      <c r="C118" s="35" t="s">
        <v>191</v>
      </c>
      <c r="D118" s="65" t="s">
        <v>46</v>
      </c>
      <c r="E118" s="71">
        <v>91</v>
      </c>
      <c r="F118" s="61">
        <v>117.89</v>
      </c>
      <c r="G118" s="61">
        <v>64.11</v>
      </c>
      <c r="H118" s="61">
        <f>F118+G118</f>
        <v>182</v>
      </c>
      <c r="I118" s="61">
        <f>E118*H118</f>
        <v>16562</v>
      </c>
      <c r="J118" s="79">
        <f>I118/$I$119</f>
        <v>0.64735038572498982</v>
      </c>
      <c r="K118" s="79">
        <f>I118/($I$167)</f>
        <v>1.2250113614734293E-2</v>
      </c>
      <c r="M118" s="40"/>
      <c r="N118" s="36"/>
    </row>
    <row r="119" spans="1:14" s="27" customFormat="1" ht="12.75">
      <c r="A119" s="29" t="s">
        <v>66</v>
      </c>
      <c r="B119" s="30" t="str">
        <f>C113</f>
        <v xml:space="preserve">DRENAGEM </v>
      </c>
      <c r="C119" s="31"/>
      <c r="D119" s="30"/>
      <c r="E119" s="62"/>
      <c r="F119" s="63"/>
      <c r="G119" s="63"/>
      <c r="H119" s="63"/>
      <c r="I119" s="64">
        <f>SUM(I114:I118)</f>
        <v>25584.29</v>
      </c>
      <c r="J119" s="80">
        <f>SUM(J114:J118)</f>
        <v>1</v>
      </c>
      <c r="K119" s="80">
        <f>SUM(K114:K118)</f>
        <v>1.892346692744297E-2</v>
      </c>
    </row>
    <row r="120" spans="1:14" s="27" customFormat="1" ht="12.75">
      <c r="A120" s="157">
        <v>7</v>
      </c>
      <c r="B120" s="25">
        <v>7</v>
      </c>
      <c r="C120" s="26" t="s">
        <v>192</v>
      </c>
      <c r="D120" s="152"/>
      <c r="E120" s="58"/>
      <c r="F120" s="59"/>
      <c r="G120" s="59"/>
      <c r="H120" s="59"/>
      <c r="I120" s="60"/>
      <c r="J120" s="78"/>
      <c r="K120" s="78"/>
    </row>
    <row r="121" spans="1:14" s="27" customFormat="1" ht="12.75">
      <c r="A121" s="28" t="s">
        <v>232</v>
      </c>
      <c r="B121" s="28" t="s">
        <v>379</v>
      </c>
      <c r="C121" s="148" t="s">
        <v>380</v>
      </c>
      <c r="D121" s="153" t="s">
        <v>292</v>
      </c>
      <c r="E121" s="149">
        <v>22</v>
      </c>
      <c r="F121" s="150">
        <v>38.76</v>
      </c>
      <c r="G121" s="150">
        <v>0</v>
      </c>
      <c r="H121" s="150">
        <f>F121+G121</f>
        <v>38.76</v>
      </c>
      <c r="I121" s="150">
        <f>E121*H121</f>
        <v>852.71999999999991</v>
      </c>
      <c r="J121" s="79">
        <f>I121/$I$151</f>
        <v>1.0848027478229468E-2</v>
      </c>
      <c r="K121" s="79">
        <f>I121/($I$167)</f>
        <v>6.3071590880064152E-4</v>
      </c>
    </row>
    <row r="122" spans="1:14" s="27" customFormat="1" ht="25.5">
      <c r="A122" s="28" t="s">
        <v>235</v>
      </c>
      <c r="B122" s="34" t="s">
        <v>193</v>
      </c>
      <c r="C122" s="35" t="s">
        <v>194</v>
      </c>
      <c r="D122" s="65" t="s">
        <v>292</v>
      </c>
      <c r="E122" s="71">
        <v>6</v>
      </c>
      <c r="F122" s="61">
        <v>1.52</v>
      </c>
      <c r="G122" s="61">
        <v>2.09</v>
      </c>
      <c r="H122" s="61">
        <f>F122+G122</f>
        <v>3.61</v>
      </c>
      <c r="I122" s="61">
        <f>E122*H122</f>
        <v>21.66</v>
      </c>
      <c r="J122" s="79">
        <f>I122/$I$151</f>
        <v>2.7555150011545444E-4</v>
      </c>
      <c r="K122" s="79">
        <f>I122/($I$167)</f>
        <v>1.6020858646005601E-5</v>
      </c>
    </row>
    <row r="123" spans="1:14" s="27" customFormat="1" ht="12.75">
      <c r="A123" s="28" t="s">
        <v>237</v>
      </c>
      <c r="B123" s="28" t="s">
        <v>381</v>
      </c>
      <c r="C123" s="148" t="s">
        <v>382</v>
      </c>
      <c r="D123" s="153" t="s">
        <v>383</v>
      </c>
      <c r="E123" s="149">
        <v>30</v>
      </c>
      <c r="F123" s="150">
        <v>93.47</v>
      </c>
      <c r="G123" s="150">
        <v>0</v>
      </c>
      <c r="H123" s="150">
        <f>F123+G123</f>
        <v>93.47</v>
      </c>
      <c r="I123" s="150">
        <f>E123*H123</f>
        <v>2804.1</v>
      </c>
      <c r="J123" s="79">
        <f>I123/$I$151</f>
        <v>3.5672851406913467E-2</v>
      </c>
      <c r="K123" s="79">
        <f>I123/($I$167)</f>
        <v>2.0740576975652957E-3</v>
      </c>
    </row>
    <row r="124" spans="1:14" s="27" customFormat="1" ht="25.5">
      <c r="A124" s="28" t="s">
        <v>238</v>
      </c>
      <c r="B124" s="34">
        <v>93382</v>
      </c>
      <c r="C124" s="35" t="s">
        <v>195</v>
      </c>
      <c r="D124" s="65" t="s">
        <v>292</v>
      </c>
      <c r="E124" s="71">
        <v>21</v>
      </c>
      <c r="F124" s="61">
        <v>5.5</v>
      </c>
      <c r="G124" s="61">
        <v>11.51</v>
      </c>
      <c r="H124" s="61">
        <f>F124+G124</f>
        <v>17.009999999999998</v>
      </c>
      <c r="I124" s="61">
        <f>E124*H124</f>
        <v>357.21</v>
      </c>
      <c r="J124" s="79">
        <f>I124/$I$151</f>
        <v>4.5443098502419886E-3</v>
      </c>
      <c r="K124" s="79">
        <f>I124/($I$167)</f>
        <v>2.6421103032962421E-4</v>
      </c>
    </row>
    <row r="125" spans="1:14" s="27" customFormat="1" ht="25.5">
      <c r="A125" s="28" t="s">
        <v>234</v>
      </c>
      <c r="B125" s="28" t="s">
        <v>384</v>
      </c>
      <c r="C125" s="148" t="s">
        <v>385</v>
      </c>
      <c r="D125" s="153" t="s">
        <v>292</v>
      </c>
      <c r="E125" s="149">
        <v>1.3</v>
      </c>
      <c r="F125" s="150">
        <v>22.8</v>
      </c>
      <c r="G125" s="150">
        <v>0</v>
      </c>
      <c r="H125" s="150">
        <f>F125+G125</f>
        <v>22.8</v>
      </c>
      <c r="I125" s="150">
        <f>E125*H125</f>
        <v>29.64</v>
      </c>
      <c r="J125" s="79">
        <f>I125/$I$151</f>
        <v>3.7707047384220079E-4</v>
      </c>
      <c r="K125" s="79">
        <f>I125/($I$167)</f>
        <v>2.192328025242872E-5</v>
      </c>
    </row>
    <row r="126" spans="1:14" s="27" customFormat="1" ht="25.5">
      <c r="A126" s="28" t="s">
        <v>239</v>
      </c>
      <c r="B126" s="28">
        <v>72885</v>
      </c>
      <c r="C126" s="35" t="s">
        <v>294</v>
      </c>
      <c r="D126" s="65" t="s">
        <v>295</v>
      </c>
      <c r="E126" s="71">
        <v>13</v>
      </c>
      <c r="F126" s="61">
        <v>0.85</v>
      </c>
      <c r="G126" s="61">
        <v>0.1</v>
      </c>
      <c r="H126" s="61">
        <f>F126+G126</f>
        <v>0.95</v>
      </c>
      <c r="I126" s="61">
        <f>E126*H126</f>
        <v>12.35</v>
      </c>
      <c r="J126" s="79">
        <f>I126/$I$151</f>
        <v>1.5711269743425032E-4</v>
      </c>
      <c r="K126" s="79">
        <f>I126/($I$167)</f>
        <v>9.1347001051786331E-6</v>
      </c>
    </row>
    <row r="127" spans="1:14" s="27" customFormat="1" ht="38.25">
      <c r="A127" s="28" t="s">
        <v>233</v>
      </c>
      <c r="B127" s="34" t="s">
        <v>196</v>
      </c>
      <c r="C127" s="35" t="s">
        <v>197</v>
      </c>
      <c r="D127" s="65" t="s">
        <v>46</v>
      </c>
      <c r="E127" s="71">
        <v>50</v>
      </c>
      <c r="F127" s="61">
        <v>20.65</v>
      </c>
      <c r="G127" s="61">
        <v>18.510000000000002</v>
      </c>
      <c r="H127" s="61">
        <f>F127+G127</f>
        <v>39.159999999999997</v>
      </c>
      <c r="I127" s="61">
        <f>E127*H127</f>
        <v>1957.9999999999998</v>
      </c>
      <c r="J127" s="79">
        <f>I127/$I$151</f>
        <v>2.490904142317912E-2</v>
      </c>
      <c r="K127" s="79">
        <f>I127/($I$167)</f>
        <v>1.448238283881762E-3</v>
      </c>
    </row>
    <row r="128" spans="1:14" s="27" customFormat="1" ht="12.75">
      <c r="A128" s="28" t="s">
        <v>240</v>
      </c>
      <c r="B128" s="34" t="s">
        <v>198</v>
      </c>
      <c r="C128" s="35" t="s">
        <v>199</v>
      </c>
      <c r="D128" s="65" t="s">
        <v>42</v>
      </c>
      <c r="E128" s="71">
        <v>1</v>
      </c>
      <c r="F128" s="61">
        <v>389.81</v>
      </c>
      <c r="G128" s="61">
        <v>0</v>
      </c>
      <c r="H128" s="61">
        <f>F128+G128</f>
        <v>389.81</v>
      </c>
      <c r="I128" s="61">
        <f>E128*H128</f>
        <v>389.81</v>
      </c>
      <c r="J128" s="79">
        <f>I128/$I$151</f>
        <v>4.9590364847647873E-3</v>
      </c>
      <c r="K128" s="79">
        <f>I128/($I$167)</f>
        <v>2.8832367999997435E-4</v>
      </c>
    </row>
    <row r="129" spans="1:11" s="27" customFormat="1" ht="25.5">
      <c r="A129" s="28" t="s">
        <v>241</v>
      </c>
      <c r="B129" s="28" t="s">
        <v>386</v>
      </c>
      <c r="C129" s="148" t="s">
        <v>387</v>
      </c>
      <c r="D129" s="153" t="s">
        <v>373</v>
      </c>
      <c r="E129" s="149">
        <f>0.63*0.555</f>
        <v>0.34965000000000002</v>
      </c>
      <c r="F129" s="150">
        <v>742.63</v>
      </c>
      <c r="G129" s="150">
        <v>0</v>
      </c>
      <c r="H129" s="150">
        <f>F129+G129</f>
        <v>742.63</v>
      </c>
      <c r="I129" s="150">
        <f>E129*H129</f>
        <v>259.66057949999998</v>
      </c>
      <c r="J129" s="79">
        <f>I129/$I$151</f>
        <v>3.3033177378611824E-3</v>
      </c>
      <c r="K129" s="79">
        <f>I129/($I$167)</f>
        <v>1.9205842290440442E-4</v>
      </c>
    </row>
    <row r="130" spans="1:11" s="27" customFormat="1" ht="25.5">
      <c r="A130" s="28" t="s">
        <v>68</v>
      </c>
      <c r="B130" s="34" t="s">
        <v>200</v>
      </c>
      <c r="C130" s="35" t="s">
        <v>201</v>
      </c>
      <c r="D130" s="65" t="s">
        <v>46</v>
      </c>
      <c r="E130" s="71">
        <v>12</v>
      </c>
      <c r="F130" s="61">
        <v>58.9</v>
      </c>
      <c r="G130" s="61">
        <v>0</v>
      </c>
      <c r="H130" s="61">
        <f>F130+G130</f>
        <v>58.9</v>
      </c>
      <c r="I130" s="61">
        <f>E130*H130</f>
        <v>706.8</v>
      </c>
      <c r="J130" s="79">
        <f>I130/$I$151</f>
        <v>8.9916805300832483E-3</v>
      </c>
      <c r="K130" s="79">
        <f>I130/($I$167)</f>
        <v>5.2278591371176175E-4</v>
      </c>
    </row>
    <row r="131" spans="1:11" s="27" customFormat="1" ht="38.25">
      <c r="A131" s="28" t="s">
        <v>69</v>
      </c>
      <c r="B131" s="34">
        <v>92988</v>
      </c>
      <c r="C131" s="35" t="s">
        <v>202</v>
      </c>
      <c r="D131" s="65" t="s">
        <v>46</v>
      </c>
      <c r="E131" s="71">
        <v>200</v>
      </c>
      <c r="F131" s="61">
        <v>18.7</v>
      </c>
      <c r="G131" s="61">
        <v>2.0099999999999998</v>
      </c>
      <c r="H131" s="61">
        <f>F131+G131</f>
        <v>20.71</v>
      </c>
      <c r="I131" s="61">
        <f>E131*H131</f>
        <v>4142</v>
      </c>
      <c r="J131" s="79">
        <f>I131/$I$151</f>
        <v>5.2693181601025499E-2</v>
      </c>
      <c r="K131" s="79">
        <f>I131/($I$167)</f>
        <v>3.0636378814291416E-3</v>
      </c>
    </row>
    <row r="132" spans="1:11" s="27" customFormat="1" ht="38.25">
      <c r="A132" s="28" t="s">
        <v>70</v>
      </c>
      <c r="B132" s="34">
        <v>91926</v>
      </c>
      <c r="C132" s="35" t="s">
        <v>60</v>
      </c>
      <c r="D132" s="65" t="s">
        <v>46</v>
      </c>
      <c r="E132" s="71">
        <v>400</v>
      </c>
      <c r="F132" s="61">
        <v>1.45</v>
      </c>
      <c r="G132" s="61">
        <v>0.69</v>
      </c>
      <c r="H132" s="61">
        <f>F132+G132</f>
        <v>2.1399999999999997</v>
      </c>
      <c r="I132" s="61">
        <f>E132*H132</f>
        <v>855.99999999999989</v>
      </c>
      <c r="J132" s="79">
        <f>I132/$I$151</f>
        <v>1.088975457519986E-2</v>
      </c>
      <c r="K132" s="79">
        <f>I132/($I$167)</f>
        <v>6.3314196680428413E-4</v>
      </c>
    </row>
    <row r="133" spans="1:11" s="27" customFormat="1" ht="12.75">
      <c r="A133" s="28" t="s">
        <v>71</v>
      </c>
      <c r="B133" s="34" t="s">
        <v>203</v>
      </c>
      <c r="C133" s="35" t="s">
        <v>204</v>
      </c>
      <c r="D133" s="65" t="s">
        <v>205</v>
      </c>
      <c r="E133" s="71">
        <v>123</v>
      </c>
      <c r="F133" s="61">
        <v>10.35</v>
      </c>
      <c r="G133" s="61">
        <v>0</v>
      </c>
      <c r="H133" s="61">
        <f>F133+G133</f>
        <v>10.35</v>
      </c>
      <c r="I133" s="61">
        <f>E133*H133</f>
        <v>1273.05</v>
      </c>
      <c r="J133" s="79">
        <f>I133/$I$151</f>
        <v>1.619532951163339E-2</v>
      </c>
      <c r="K133" s="79">
        <f>I133/($I$167)</f>
        <v>9.4161376266377794E-4</v>
      </c>
    </row>
    <row r="134" spans="1:11" s="27" customFormat="1" ht="12.75">
      <c r="A134" s="28" t="s">
        <v>72</v>
      </c>
      <c r="B134" s="34" t="s">
        <v>206</v>
      </c>
      <c r="C134" s="35" t="s">
        <v>207</v>
      </c>
      <c r="D134" s="65" t="s">
        <v>46</v>
      </c>
      <c r="E134" s="71">
        <v>300</v>
      </c>
      <c r="F134" s="61">
        <v>3.16</v>
      </c>
      <c r="G134" s="61">
        <v>6.74</v>
      </c>
      <c r="H134" s="61">
        <f>F134+G134</f>
        <v>9.9</v>
      </c>
      <c r="I134" s="61">
        <f>E134*H134</f>
        <v>2970</v>
      </c>
      <c r="J134" s="79">
        <f>I134/$I$151</f>
        <v>3.7783377439653723E-2</v>
      </c>
      <c r="K134" s="79">
        <f>I134/($I$167)</f>
        <v>2.196765936225145E-3</v>
      </c>
    </row>
    <row r="135" spans="1:11" s="27" customFormat="1" ht="12.75">
      <c r="A135" s="28" t="s">
        <v>242</v>
      </c>
      <c r="B135" s="34" t="s">
        <v>208</v>
      </c>
      <c r="C135" s="35" t="s">
        <v>209</v>
      </c>
      <c r="D135" s="65" t="s">
        <v>42</v>
      </c>
      <c r="E135" s="71">
        <v>4</v>
      </c>
      <c r="F135" s="61">
        <v>12.6</v>
      </c>
      <c r="G135" s="61">
        <v>0</v>
      </c>
      <c r="H135" s="61">
        <f>F135+G135</f>
        <v>12.6</v>
      </c>
      <c r="I135" s="61">
        <f>E135*H135</f>
        <v>50.4</v>
      </c>
      <c r="J135" s="79">
        <f>I135/$I$151</f>
        <v>6.4117246564260864E-4</v>
      </c>
      <c r="K135" s="79">
        <f>I135/($I$167)</f>
        <v>3.727845225109337E-5</v>
      </c>
    </row>
    <row r="136" spans="1:11" s="27" customFormat="1" ht="25.5">
      <c r="A136" s="28" t="s">
        <v>243</v>
      </c>
      <c r="B136" s="34" t="s">
        <v>210</v>
      </c>
      <c r="C136" s="35" t="s">
        <v>300</v>
      </c>
      <c r="D136" s="65" t="s">
        <v>46</v>
      </c>
      <c r="E136" s="71">
        <v>700</v>
      </c>
      <c r="F136" s="61">
        <v>23.2</v>
      </c>
      <c r="G136" s="61">
        <v>0</v>
      </c>
      <c r="H136" s="61">
        <f>F136+G136</f>
        <v>23.2</v>
      </c>
      <c r="I136" s="61">
        <f>E136*H136</f>
        <v>16240</v>
      </c>
      <c r="J136" s="79">
        <f>I136/$I$151</f>
        <v>0.20660001670706279</v>
      </c>
      <c r="K136" s="79">
        <f>I136/($I$167)</f>
        <v>1.2011945725352307E-2</v>
      </c>
    </row>
    <row r="137" spans="1:11" s="27" customFormat="1" ht="12.75">
      <c r="A137" s="28" t="s">
        <v>244</v>
      </c>
      <c r="B137" s="34" t="s">
        <v>211</v>
      </c>
      <c r="C137" s="35" t="s">
        <v>301</v>
      </c>
      <c r="D137" s="65" t="s">
        <v>46</v>
      </c>
      <c r="E137" s="71">
        <v>700</v>
      </c>
      <c r="F137" s="61">
        <v>0.62</v>
      </c>
      <c r="G137" s="61">
        <v>2.2400000000000002</v>
      </c>
      <c r="H137" s="61">
        <f>F137+G137</f>
        <v>2.8600000000000003</v>
      </c>
      <c r="I137" s="61">
        <f>E137*H137</f>
        <v>2002.0000000000002</v>
      </c>
      <c r="J137" s="79">
        <f>I137/$I$151</f>
        <v>2.5468795163025845E-2</v>
      </c>
      <c r="K137" s="79">
        <f>I137/($I$167)</f>
        <v>1.4807829644184311E-3</v>
      </c>
    </row>
    <row r="138" spans="1:11" s="27" customFormat="1" ht="133.5" customHeight="1">
      <c r="A138" s="28" t="s">
        <v>245</v>
      </c>
      <c r="B138" s="34" t="s">
        <v>212</v>
      </c>
      <c r="C138" s="35" t="s">
        <v>302</v>
      </c>
      <c r="D138" s="65" t="s">
        <v>42</v>
      </c>
      <c r="E138" s="71">
        <v>60</v>
      </c>
      <c r="F138" s="61">
        <v>11.44</v>
      </c>
      <c r="G138" s="61">
        <v>0</v>
      </c>
      <c r="H138" s="61">
        <f>F138+G138</f>
        <v>11.44</v>
      </c>
      <c r="I138" s="61">
        <f>E138*H138</f>
        <v>686.4</v>
      </c>
      <c r="J138" s="79">
        <f>I138/$I$151</f>
        <v>8.7321583416088595E-3</v>
      </c>
      <c r="K138" s="79">
        <f>I138/($I$167)</f>
        <v>5.0769701637203349E-4</v>
      </c>
    </row>
    <row r="139" spans="1:11" s="27" customFormat="1" ht="38.25">
      <c r="A139" s="28" t="s">
        <v>246</v>
      </c>
      <c r="B139" s="34" t="s">
        <v>213</v>
      </c>
      <c r="C139" s="35" t="s">
        <v>303</v>
      </c>
      <c r="D139" s="65" t="s">
        <v>42</v>
      </c>
      <c r="E139" s="71">
        <v>5</v>
      </c>
      <c r="F139" s="61">
        <v>13.52</v>
      </c>
      <c r="G139" s="61">
        <v>8.98</v>
      </c>
      <c r="H139" s="61">
        <f>F139+G139</f>
        <v>22.5</v>
      </c>
      <c r="I139" s="61">
        <f>E139*H139</f>
        <v>112.5</v>
      </c>
      <c r="J139" s="79">
        <f>I139/$I$151</f>
        <v>1.4311885393808229E-3</v>
      </c>
      <c r="K139" s="79">
        <f>I139/($I$167)</f>
        <v>8.3210830917619132E-5</v>
      </c>
    </row>
    <row r="140" spans="1:11" s="27" customFormat="1" ht="38.25">
      <c r="A140" s="28" t="s">
        <v>247</v>
      </c>
      <c r="B140" s="34" t="s">
        <v>214</v>
      </c>
      <c r="C140" s="35" t="s">
        <v>215</v>
      </c>
      <c r="D140" s="65" t="s">
        <v>42</v>
      </c>
      <c r="E140" s="71">
        <v>22</v>
      </c>
      <c r="F140" s="61">
        <v>1093.0899999999999</v>
      </c>
      <c r="G140" s="61">
        <v>93.98</v>
      </c>
      <c r="H140" s="61">
        <f>F140+G140</f>
        <v>1187.07</v>
      </c>
      <c r="I140" s="61">
        <f>E140*H140</f>
        <v>26115.539999999997</v>
      </c>
      <c r="J140" s="79">
        <f>I140/$I$151</f>
        <v>0.332233435979924</v>
      </c>
      <c r="K140" s="79">
        <f>I140/($I$167)</f>
        <v>1.9316406962331722E-2</v>
      </c>
    </row>
    <row r="141" spans="1:11" s="27" customFormat="1" ht="25.5">
      <c r="A141" s="28" t="s">
        <v>248</v>
      </c>
      <c r="B141" s="28">
        <v>72843</v>
      </c>
      <c r="C141" s="35" t="s">
        <v>298</v>
      </c>
      <c r="D141" s="65" t="s">
        <v>132</v>
      </c>
      <c r="E141" s="71">
        <v>2601.5</v>
      </c>
      <c r="F141" s="61">
        <v>0.39</v>
      </c>
      <c r="G141" s="61">
        <v>0.04</v>
      </c>
      <c r="H141" s="61">
        <f>F141+G141</f>
        <v>0.43</v>
      </c>
      <c r="I141" s="61">
        <f>E141*H141</f>
        <v>1118.645</v>
      </c>
      <c r="J141" s="79">
        <f>I141/$I$151</f>
        <v>1.4231039143428093E-2</v>
      </c>
      <c r="K141" s="79">
        <f>I141/($I$167)</f>
        <v>8.2740782179413378E-4</v>
      </c>
    </row>
    <row r="142" spans="1:11" s="27" customFormat="1" ht="25.5">
      <c r="A142" s="28" t="s">
        <v>249</v>
      </c>
      <c r="B142" s="34">
        <v>83399</v>
      </c>
      <c r="C142" s="35" t="s">
        <v>216</v>
      </c>
      <c r="D142" s="65" t="s">
        <v>42</v>
      </c>
      <c r="E142" s="71">
        <v>22</v>
      </c>
      <c r="F142" s="61">
        <v>32.869999999999997</v>
      </c>
      <c r="G142" s="61">
        <v>7.6</v>
      </c>
      <c r="H142" s="61">
        <f>F142+G142</f>
        <v>40.47</v>
      </c>
      <c r="I142" s="61">
        <f>E142*H142</f>
        <v>890.33999999999992</v>
      </c>
      <c r="J142" s="79">
        <f>I142/$I$151</f>
        <v>1.1326616925798415E-2</v>
      </c>
      <c r="K142" s="79">
        <f>I142/($I$167)</f>
        <v>6.5854161065949336E-4</v>
      </c>
    </row>
    <row r="143" spans="1:11" s="27" customFormat="1" ht="25.5">
      <c r="A143" s="28" t="s">
        <v>250</v>
      </c>
      <c r="B143" s="34" t="s">
        <v>369</v>
      </c>
      <c r="C143" s="35" t="s">
        <v>217</v>
      </c>
      <c r="D143" s="65" t="s">
        <v>42</v>
      </c>
      <c r="E143" s="71">
        <v>44</v>
      </c>
      <c r="F143" s="61">
        <v>206.97</v>
      </c>
      <c r="G143" s="61">
        <v>44.94</v>
      </c>
      <c r="H143" s="61">
        <f>F143+G143</f>
        <v>251.91</v>
      </c>
      <c r="I143" s="61">
        <f>E143*H143</f>
        <v>11084.039999999999</v>
      </c>
      <c r="J143" s="79">
        <f>I143/$I$151</f>
        <v>0.14100756460478769</v>
      </c>
      <c r="K143" s="79">
        <f>I143/($I$167)</f>
        <v>8.1983304739922398E-3</v>
      </c>
    </row>
    <row r="144" spans="1:11" s="27" customFormat="1" ht="25.5">
      <c r="A144" s="28" t="s">
        <v>251</v>
      </c>
      <c r="B144" s="34" t="s">
        <v>218</v>
      </c>
      <c r="C144" s="35" t="s">
        <v>219</v>
      </c>
      <c r="D144" s="65" t="s">
        <v>42</v>
      </c>
      <c r="E144" s="71">
        <v>18</v>
      </c>
      <c r="F144" s="61">
        <v>62.86</v>
      </c>
      <c r="G144" s="61">
        <v>22.47</v>
      </c>
      <c r="H144" s="61">
        <f>F144+G144</f>
        <v>85.33</v>
      </c>
      <c r="I144" s="61">
        <f>E144*H144</f>
        <v>1535.94</v>
      </c>
      <c r="J144" s="79">
        <f>I144/$I$151</f>
        <v>1.95397308904585E-2</v>
      </c>
      <c r="K144" s="79">
        <f>I144/($I$167)</f>
        <v>1.1360608323520704E-3</v>
      </c>
    </row>
    <row r="145" spans="1:11" s="27" customFormat="1" ht="12.75">
      <c r="A145" s="28" t="s">
        <v>252</v>
      </c>
      <c r="B145" s="34" t="s">
        <v>220</v>
      </c>
      <c r="C145" s="35" t="s">
        <v>221</v>
      </c>
      <c r="D145" s="65" t="s">
        <v>42</v>
      </c>
      <c r="E145" s="71">
        <v>22</v>
      </c>
      <c r="F145" s="61">
        <v>29.12</v>
      </c>
      <c r="G145" s="61">
        <v>0</v>
      </c>
      <c r="H145" s="61">
        <f>F145+G145</f>
        <v>29.12</v>
      </c>
      <c r="I145" s="61">
        <f>E145*H145</f>
        <v>640.64</v>
      </c>
      <c r="J145" s="79">
        <f>I145/$I$151</f>
        <v>8.1500144521682704E-3</v>
      </c>
      <c r="K145" s="79">
        <f>I145/($I$167)</f>
        <v>4.7385054861389791E-4</v>
      </c>
    </row>
    <row r="146" spans="1:11" s="27" customFormat="1" ht="12.75">
      <c r="A146" s="28" t="s">
        <v>253</v>
      </c>
      <c r="B146" s="34" t="s">
        <v>222</v>
      </c>
      <c r="C146" s="35" t="s">
        <v>223</v>
      </c>
      <c r="D146" s="65" t="s">
        <v>42</v>
      </c>
      <c r="E146" s="71">
        <v>22</v>
      </c>
      <c r="F146" s="61">
        <v>18.37</v>
      </c>
      <c r="G146" s="61">
        <v>0</v>
      </c>
      <c r="H146" s="61">
        <f>F146+G146</f>
        <v>18.37</v>
      </c>
      <c r="I146" s="61">
        <f>E146*H146</f>
        <v>404.14000000000004</v>
      </c>
      <c r="J146" s="79">
        <f>I146/$I$151</f>
        <v>5.1413381004921403E-3</v>
      </c>
      <c r="K146" s="79">
        <f>I146/($I$167)</f>
        <v>2.9892289072930311E-4</v>
      </c>
    </row>
    <row r="147" spans="1:11" s="27" customFormat="1" ht="12.75">
      <c r="A147" s="28" t="s">
        <v>254</v>
      </c>
      <c r="B147" s="34" t="s">
        <v>224</v>
      </c>
      <c r="C147" s="35" t="s">
        <v>225</v>
      </c>
      <c r="D147" s="65" t="s">
        <v>42</v>
      </c>
      <c r="E147" s="71">
        <v>22</v>
      </c>
      <c r="F147" s="61">
        <v>23.74</v>
      </c>
      <c r="G147" s="61">
        <v>0</v>
      </c>
      <c r="H147" s="61">
        <f>F147+G147</f>
        <v>23.74</v>
      </c>
      <c r="I147" s="61">
        <f>E147*H147</f>
        <v>522.28</v>
      </c>
      <c r="J147" s="79">
        <f>I147/$I$151</f>
        <v>6.6442768919805877E-3</v>
      </c>
      <c r="K147" s="79">
        <f>I147/($I$167)</f>
        <v>3.8630535797025878E-4</v>
      </c>
    </row>
    <row r="148" spans="1:11" s="27" customFormat="1" ht="12.75">
      <c r="A148" s="28" t="s">
        <v>255</v>
      </c>
      <c r="B148" s="34" t="s">
        <v>226</v>
      </c>
      <c r="C148" s="35" t="s">
        <v>227</v>
      </c>
      <c r="D148" s="65" t="s">
        <v>42</v>
      </c>
      <c r="E148" s="71">
        <v>22</v>
      </c>
      <c r="F148" s="61">
        <v>5.46</v>
      </c>
      <c r="G148" s="61">
        <v>0</v>
      </c>
      <c r="H148" s="61">
        <f>F148+G148</f>
        <v>5.46</v>
      </c>
      <c r="I148" s="61">
        <f>E148*H148</f>
        <v>120.12</v>
      </c>
      <c r="J148" s="79">
        <f>I148/$I$151</f>
        <v>1.5281277097815506E-3</v>
      </c>
      <c r="K148" s="79">
        <f>I148/($I$167)</f>
        <v>8.8846977865105861E-5</v>
      </c>
    </row>
    <row r="149" spans="1:11" s="27" customFormat="1" ht="25.5">
      <c r="A149" s="28" t="s">
        <v>256</v>
      </c>
      <c r="B149" s="34" t="s">
        <v>228</v>
      </c>
      <c r="C149" s="35" t="s">
        <v>229</v>
      </c>
      <c r="D149" s="65" t="s">
        <v>42</v>
      </c>
      <c r="E149" s="71">
        <v>1</v>
      </c>
      <c r="F149" s="61">
        <v>322.38</v>
      </c>
      <c r="G149" s="61">
        <v>44.32</v>
      </c>
      <c r="H149" s="61">
        <f>F149+G149</f>
        <v>366.7</v>
      </c>
      <c r="I149" s="61">
        <f>E149*H149</f>
        <v>366.7</v>
      </c>
      <c r="J149" s="79">
        <f>I149/$I$151</f>
        <v>4.6650385545862023E-3</v>
      </c>
      <c r="K149" s="79">
        <f>I149/($I$167)</f>
        <v>2.7123032619991942E-4</v>
      </c>
    </row>
    <row r="150" spans="1:11" s="27" customFormat="1" ht="25.5">
      <c r="A150" s="28" t="s">
        <v>257</v>
      </c>
      <c r="B150" s="34" t="s">
        <v>230</v>
      </c>
      <c r="C150" s="35" t="s">
        <v>231</v>
      </c>
      <c r="D150" s="65" t="s">
        <v>42</v>
      </c>
      <c r="E150" s="71">
        <v>3</v>
      </c>
      <c r="F150" s="61">
        <v>18.79</v>
      </c>
      <c r="G150" s="61">
        <v>8.98</v>
      </c>
      <c r="H150" s="61">
        <f>F150+G150</f>
        <v>27.77</v>
      </c>
      <c r="I150" s="61">
        <f>E150*H150</f>
        <v>83.31</v>
      </c>
      <c r="J150" s="79">
        <f>I150/$I$151</f>
        <v>1.0598428196961455E-3</v>
      </c>
      <c r="K150" s="79">
        <f>I150/($I$167)</f>
        <v>6.1620393988860887E-5</v>
      </c>
    </row>
    <row r="151" spans="1:11" s="27" customFormat="1" ht="12.75">
      <c r="A151" s="29" t="s">
        <v>38</v>
      </c>
      <c r="B151" s="30" t="str">
        <f>C120</f>
        <v xml:space="preserve">ILUMINAÇÃO </v>
      </c>
      <c r="C151" s="31"/>
      <c r="D151" s="30"/>
      <c r="E151" s="62"/>
      <c r="F151" s="63"/>
      <c r="G151" s="63"/>
      <c r="H151" s="63"/>
      <c r="I151" s="64">
        <f>SUM(I121:I150)</f>
        <v>78605.995579499984</v>
      </c>
      <c r="J151" s="80">
        <f>SUM(J121:J150)</f>
        <v>1</v>
      </c>
      <c r="K151" s="80">
        <f>SUM(K121:K150)</f>
        <v>5.8141068509127918E-2</v>
      </c>
    </row>
    <row r="152" spans="1:11" s="27" customFormat="1" ht="12.75">
      <c r="A152" s="157">
        <v>8</v>
      </c>
      <c r="B152" s="25">
        <f>A152</f>
        <v>8</v>
      </c>
      <c r="C152" s="26" t="s">
        <v>258</v>
      </c>
      <c r="D152" s="152"/>
      <c r="E152" s="58"/>
      <c r="F152" s="59"/>
      <c r="G152" s="59"/>
      <c r="H152" s="59"/>
      <c r="I152" s="60"/>
      <c r="J152" s="78"/>
      <c r="K152" s="78"/>
    </row>
    <row r="153" spans="1:11" s="27" customFormat="1" ht="51">
      <c r="A153" s="28" t="s">
        <v>263</v>
      </c>
      <c r="B153" s="34" t="s">
        <v>259</v>
      </c>
      <c r="C153" s="35" t="s">
        <v>260</v>
      </c>
      <c r="D153" s="65" t="s">
        <v>42</v>
      </c>
      <c r="E153" s="71">
        <v>42</v>
      </c>
      <c r="F153" s="61">
        <v>117.88</v>
      </c>
      <c r="G153" s="61">
        <v>21.34</v>
      </c>
      <c r="H153" s="61">
        <f>F153+G153</f>
        <v>139.22</v>
      </c>
      <c r="I153" s="61">
        <f>E153*H153</f>
        <v>5847.24</v>
      </c>
      <c r="J153" s="79">
        <f>I153/$I$155</f>
        <v>0.9803337725960426</v>
      </c>
      <c r="K153" s="79">
        <f>I153/($I$167)</f>
        <v>4.324921768664349E-3</v>
      </c>
    </row>
    <row r="154" spans="1:11" s="27" customFormat="1" ht="25.5">
      <c r="A154" s="28" t="s">
        <v>264</v>
      </c>
      <c r="B154" s="34" t="s">
        <v>261</v>
      </c>
      <c r="C154" s="35" t="s">
        <v>262</v>
      </c>
      <c r="D154" s="65" t="s">
        <v>299</v>
      </c>
      <c r="E154" s="71">
        <v>6</v>
      </c>
      <c r="F154" s="61">
        <v>8.81</v>
      </c>
      <c r="G154" s="61">
        <v>10.74</v>
      </c>
      <c r="H154" s="61">
        <f>F154+G154</f>
        <v>19.55</v>
      </c>
      <c r="I154" s="61">
        <f>E154*H154</f>
        <v>117.30000000000001</v>
      </c>
      <c r="J154" s="79">
        <f>I154/$I$155</f>
        <v>1.966622740395739E-2</v>
      </c>
      <c r="K154" s="79">
        <f>I154/($I$167)</f>
        <v>8.6761159703437545E-5</v>
      </c>
    </row>
    <row r="155" spans="1:11" s="27" customFormat="1" ht="12.75">
      <c r="A155" s="29" t="s">
        <v>65</v>
      </c>
      <c r="B155" s="30" t="str">
        <f>C152</f>
        <v xml:space="preserve">BICICLETÁRIO </v>
      </c>
      <c r="C155" s="31"/>
      <c r="D155" s="30"/>
      <c r="E155" s="62"/>
      <c r="F155" s="63"/>
      <c r="G155" s="63"/>
      <c r="H155" s="63"/>
      <c r="I155" s="64">
        <f>SUM(I153:I154)</f>
        <v>5964.54</v>
      </c>
      <c r="J155" s="80">
        <f>SUM(J153:J154)</f>
        <v>1</v>
      </c>
      <c r="K155" s="80">
        <f>SUM(K153:K154)</f>
        <v>4.4116829283677864E-3</v>
      </c>
    </row>
    <row r="156" spans="1:11" s="27" customFormat="1" ht="12.75">
      <c r="A156" s="157">
        <v>9</v>
      </c>
      <c r="B156" s="25">
        <f>A156</f>
        <v>9</v>
      </c>
      <c r="C156" s="26" t="s">
        <v>278</v>
      </c>
      <c r="D156" s="152"/>
      <c r="E156" s="58"/>
      <c r="F156" s="59"/>
      <c r="G156" s="59"/>
      <c r="H156" s="59"/>
      <c r="I156" s="60"/>
      <c r="J156" s="78"/>
      <c r="K156" s="78"/>
    </row>
    <row r="157" spans="1:11" s="27" customFormat="1" ht="12.75">
      <c r="A157" s="28" t="s">
        <v>265</v>
      </c>
      <c r="B157" s="34" t="s">
        <v>267</v>
      </c>
      <c r="C157" s="35" t="s">
        <v>268</v>
      </c>
      <c r="D157" s="65" t="s">
        <v>292</v>
      </c>
      <c r="E157" s="71">
        <v>147</v>
      </c>
      <c r="F157" s="61">
        <v>46.09</v>
      </c>
      <c r="G157" s="61">
        <v>4.5199999999999996</v>
      </c>
      <c r="H157" s="61">
        <f>F157+G157</f>
        <v>50.61</v>
      </c>
      <c r="I157" s="61">
        <f>E157*H157</f>
        <v>7439.67</v>
      </c>
      <c r="J157" s="79">
        <f>I157/$I$161</f>
        <v>0.34676113530156971</v>
      </c>
      <c r="K157" s="79">
        <f>I157/($I$167)</f>
        <v>5.5027655329145195E-3</v>
      </c>
    </row>
    <row r="158" spans="1:11" s="27" customFormat="1" ht="12.75">
      <c r="A158" s="28" t="s">
        <v>236</v>
      </c>
      <c r="B158" s="34">
        <v>85179</v>
      </c>
      <c r="C158" s="35" t="s">
        <v>269</v>
      </c>
      <c r="D158" s="65" t="s">
        <v>299</v>
      </c>
      <c r="E158" s="71">
        <v>999</v>
      </c>
      <c r="F158" s="61">
        <v>7.83</v>
      </c>
      <c r="G158" s="61">
        <v>1.82</v>
      </c>
      <c r="H158" s="61">
        <f>F158+G158</f>
        <v>9.65</v>
      </c>
      <c r="I158" s="61">
        <f>E158*H158</f>
        <v>9640.35</v>
      </c>
      <c r="J158" s="79">
        <f>I158/$I$161</f>
        <v>0.44933427298582967</v>
      </c>
      <c r="K158" s="79">
        <f>I158/($I$167)</f>
        <v>7.1305025229926183E-3</v>
      </c>
    </row>
    <row r="159" spans="1:11" s="27" customFormat="1" ht="38.25">
      <c r="A159" s="28" t="s">
        <v>274</v>
      </c>
      <c r="B159" s="28" t="s">
        <v>270</v>
      </c>
      <c r="C159" s="148" t="s">
        <v>271</v>
      </c>
      <c r="D159" s="153" t="s">
        <v>42</v>
      </c>
      <c r="E159" s="149">
        <v>18</v>
      </c>
      <c r="F159" s="150">
        <v>98.18</v>
      </c>
      <c r="G159" s="150">
        <v>0</v>
      </c>
      <c r="H159" s="150">
        <f>F159+G159</f>
        <v>98.18</v>
      </c>
      <c r="I159" s="150">
        <f>E159*H159</f>
        <v>1767.2400000000002</v>
      </c>
      <c r="J159" s="79">
        <f>I159/$I$161</f>
        <v>8.2370609012274221E-2</v>
      </c>
      <c r="K159" s="79">
        <f>I159/($I$167)</f>
        <v>1.3071423007186955E-3</v>
      </c>
    </row>
    <row r="160" spans="1:11" s="27" customFormat="1" ht="93.75" customHeight="1">
      <c r="A160" s="28" t="s">
        <v>275</v>
      </c>
      <c r="B160" s="34" t="s">
        <v>272</v>
      </c>
      <c r="C160" s="35" t="s">
        <v>273</v>
      </c>
      <c r="D160" s="65" t="s">
        <v>42</v>
      </c>
      <c r="E160" s="71">
        <v>18</v>
      </c>
      <c r="F160" s="61">
        <v>83.6</v>
      </c>
      <c r="G160" s="61">
        <v>61.26</v>
      </c>
      <c r="H160" s="61">
        <f>F160+G160</f>
        <v>144.85999999999999</v>
      </c>
      <c r="I160" s="61">
        <f>E160*H160</f>
        <v>2607.4799999999996</v>
      </c>
      <c r="J160" s="79">
        <f>I160/$I$161</f>
        <v>0.12153398270032634</v>
      </c>
      <c r="K160" s="79">
        <f>I160/($I$167)</f>
        <v>1.9286273546762088E-3</v>
      </c>
    </row>
    <row r="161" spans="1:13" s="27" customFormat="1" ht="12.75">
      <c r="A161" s="29" t="s">
        <v>266</v>
      </c>
      <c r="B161" s="30" t="str">
        <f>C156</f>
        <v>PAISAGISMO</v>
      </c>
      <c r="C161" s="31"/>
      <c r="D161" s="30"/>
      <c r="E161" s="62"/>
      <c r="F161" s="63"/>
      <c r="G161" s="63"/>
      <c r="H161" s="63"/>
      <c r="I161" s="64">
        <f>SUM(I157:I160)</f>
        <v>21454.74</v>
      </c>
      <c r="J161" s="80">
        <f>SUM(J157:J160)</f>
        <v>1</v>
      </c>
      <c r="K161" s="80">
        <f>SUM(K157:K160)</f>
        <v>1.5869037711302041E-2</v>
      </c>
    </row>
    <row r="162" spans="1:13" s="27" customFormat="1" ht="12.75">
      <c r="A162" s="157">
        <v>10</v>
      </c>
      <c r="B162" s="25">
        <f>A162</f>
        <v>10</v>
      </c>
      <c r="C162" s="26" t="s">
        <v>63</v>
      </c>
      <c r="D162" s="152"/>
      <c r="E162" s="58"/>
      <c r="F162" s="59"/>
      <c r="G162" s="59"/>
      <c r="H162" s="59"/>
      <c r="I162" s="60"/>
      <c r="J162" s="78"/>
      <c r="K162" s="78"/>
    </row>
    <row r="163" spans="1:13" s="27" customFormat="1" ht="12.75">
      <c r="A163" s="28" t="s">
        <v>276</v>
      </c>
      <c r="B163" s="28" t="s">
        <v>389</v>
      </c>
      <c r="C163" s="273" t="s">
        <v>390</v>
      </c>
      <c r="D163" s="153" t="s">
        <v>373</v>
      </c>
      <c r="E163" s="149">
        <f>E34+E43+E52</f>
        <v>11139</v>
      </c>
      <c r="F163" s="150">
        <v>0.56999999999999995</v>
      </c>
      <c r="G163" s="150">
        <v>0</v>
      </c>
      <c r="H163" s="150">
        <f>F163+G163</f>
        <v>0.56999999999999995</v>
      </c>
      <c r="I163" s="150">
        <f>E163*H163</f>
        <v>6349.23</v>
      </c>
      <c r="J163" s="79">
        <f>I163/$I$165</f>
        <v>0.89011183123115289</v>
      </c>
      <c r="K163" s="79">
        <f>I163/($I$167)</f>
        <v>4.6962195909962205E-3</v>
      </c>
    </row>
    <row r="164" spans="1:13" s="27" customFormat="1" ht="12.75">
      <c r="A164" s="28" t="s">
        <v>277</v>
      </c>
      <c r="B164" s="34" t="s">
        <v>77</v>
      </c>
      <c r="C164" s="35" t="s">
        <v>51</v>
      </c>
      <c r="D164" s="65" t="s">
        <v>42</v>
      </c>
      <c r="E164" s="71">
        <v>4</v>
      </c>
      <c r="F164" s="61">
        <v>195.96</v>
      </c>
      <c r="G164" s="61">
        <v>0</v>
      </c>
      <c r="H164" s="61">
        <f>F164+G164</f>
        <v>195.96</v>
      </c>
      <c r="I164" s="61">
        <f>E164*H164</f>
        <v>783.84</v>
      </c>
      <c r="J164" s="79">
        <f>I164/$I$165</f>
        <v>0.10988816876884708</v>
      </c>
      <c r="K164" s="79">
        <f>I164/($I$167)</f>
        <v>5.797686907241474E-4</v>
      </c>
    </row>
    <row r="165" spans="1:13" s="27" customFormat="1" ht="12.75">
      <c r="A165" s="29" t="s">
        <v>279</v>
      </c>
      <c r="B165" s="30" t="str">
        <f>C162</f>
        <v>SERVIÇOS COMPLEMENTARES</v>
      </c>
      <c r="C165" s="31"/>
      <c r="D165" s="30"/>
      <c r="E165" s="62"/>
      <c r="F165" s="63"/>
      <c r="G165" s="63"/>
      <c r="H165" s="63"/>
      <c r="I165" s="64">
        <f>SUM(I163:I164)</f>
        <v>7133.07</v>
      </c>
      <c r="J165" s="80">
        <f>SUM(J163:J164)</f>
        <v>1</v>
      </c>
      <c r="K165" s="80">
        <f>SUM(K163:K164)</f>
        <v>5.2759882817203681E-3</v>
      </c>
    </row>
    <row r="166" spans="1:13" s="27" customFormat="1" ht="12.75">
      <c r="A166" s="32"/>
      <c r="B166" s="32"/>
      <c r="C166" s="33"/>
      <c r="D166" s="32"/>
      <c r="E166" s="67"/>
      <c r="F166" s="68"/>
      <c r="G166" s="68"/>
      <c r="H166" s="68"/>
      <c r="I166" s="68"/>
      <c r="J166" s="82"/>
      <c r="K166" s="82"/>
    </row>
    <row r="167" spans="1:13" s="27" customFormat="1" ht="12.75">
      <c r="A167" s="184" t="s">
        <v>67</v>
      </c>
      <c r="B167" s="184"/>
      <c r="C167" s="184"/>
      <c r="D167" s="184"/>
      <c r="E167" s="185"/>
      <c r="F167" s="184"/>
      <c r="G167" s="184"/>
      <c r="H167" s="184"/>
      <c r="I167" s="186">
        <f>I18+I31+I60+I104+I112+I119+I151+I155+I161+I165</f>
        <v>1351987.4607595003</v>
      </c>
      <c r="J167" s="186"/>
      <c r="K167" s="80">
        <f>K18+K31+K60+K104+K112+K119+K151+K155+K161+K165</f>
        <v>0.99999999999999978</v>
      </c>
    </row>
    <row r="168" spans="1:13" s="27" customFormat="1" ht="12.75">
      <c r="A168" s="184" t="s">
        <v>329</v>
      </c>
      <c r="B168" s="184"/>
      <c r="C168" s="184"/>
      <c r="D168" s="184"/>
      <c r="E168" s="185"/>
      <c r="F168" s="184"/>
      <c r="G168" s="184"/>
      <c r="H168" s="184"/>
      <c r="I168" s="186">
        <f>I167*E6</f>
        <v>403336.16429371818</v>
      </c>
      <c r="J168" s="186"/>
      <c r="K168" s="182"/>
    </row>
    <row r="169" spans="1:13" s="27" customFormat="1" ht="12.75">
      <c r="A169" s="184" t="s">
        <v>14</v>
      </c>
      <c r="B169" s="184"/>
      <c r="C169" s="184"/>
      <c r="D169" s="184"/>
      <c r="E169" s="185"/>
      <c r="F169" s="184"/>
      <c r="G169" s="184"/>
      <c r="H169" s="184"/>
      <c r="I169" s="186">
        <f>SUM(I167:J168)</f>
        <v>1755323.6250532186</v>
      </c>
      <c r="J169" s="186"/>
      <c r="K169" s="183"/>
    </row>
    <row r="170" spans="1:13" s="27" customFormat="1" ht="12.75">
      <c r="A170" s="32"/>
      <c r="B170" s="32"/>
      <c r="C170" s="33"/>
      <c r="D170" s="32"/>
      <c r="E170" s="67"/>
      <c r="F170" s="68"/>
      <c r="G170" s="68"/>
      <c r="H170" s="68"/>
      <c r="I170" s="68"/>
      <c r="J170" s="82"/>
      <c r="K170" s="82"/>
      <c r="M170" s="36"/>
    </row>
    <row r="171" spans="1:13" s="27" customFormat="1" ht="12.75">
      <c r="A171" s="32"/>
      <c r="B171" s="32"/>
      <c r="C171" s="33"/>
      <c r="D171" s="32"/>
      <c r="E171" s="67"/>
      <c r="F171" s="68"/>
      <c r="G171" s="68"/>
      <c r="H171" s="68"/>
      <c r="I171" s="68"/>
      <c r="J171" s="82"/>
      <c r="K171" s="82"/>
    </row>
    <row r="172" spans="1:13" s="27" customFormat="1" ht="15" customHeight="1">
      <c r="A172" s="187" t="s">
        <v>37</v>
      </c>
      <c r="B172" s="187"/>
      <c r="C172" s="187"/>
      <c r="D172" s="187"/>
      <c r="E172" s="188"/>
      <c r="F172" s="187"/>
      <c r="G172" s="187"/>
      <c r="H172" s="187"/>
      <c r="I172" s="187"/>
      <c r="J172" s="187"/>
      <c r="K172" s="187"/>
    </row>
    <row r="173" spans="1:13" s="27" customFormat="1" ht="12.75">
      <c r="A173" s="166" t="s">
        <v>15</v>
      </c>
      <c r="B173" s="166"/>
      <c r="C173" s="166"/>
      <c r="D173" s="166"/>
      <c r="E173" s="167"/>
      <c r="F173" s="166"/>
      <c r="G173" s="166"/>
      <c r="H173" s="166"/>
      <c r="I173" s="166"/>
      <c r="J173" s="166"/>
      <c r="K173" s="166"/>
    </row>
    <row r="174" spans="1:13" s="27" customFormat="1" ht="12.75">
      <c r="A174" s="166" t="s">
        <v>26</v>
      </c>
      <c r="B174" s="166"/>
      <c r="C174" s="166"/>
      <c r="D174" s="166"/>
      <c r="E174" s="167"/>
      <c r="F174" s="166"/>
      <c r="G174" s="166"/>
      <c r="H174" s="166"/>
      <c r="I174" s="166"/>
      <c r="J174" s="166"/>
      <c r="K174" s="166"/>
    </row>
  </sheetData>
  <sheetProtection password="DD84" sheet="1" objects="1" scenarios="1" selectLockedCells="1" selectUnlockedCells="1"/>
  <autoFilter ref="A8:K165"/>
  <mergeCells count="14">
    <mergeCell ref="A174:K174"/>
    <mergeCell ref="A1:K1"/>
    <mergeCell ref="A2:K2"/>
    <mergeCell ref="A3:K3"/>
    <mergeCell ref="D4:E4"/>
    <mergeCell ref="K168:K169"/>
    <mergeCell ref="A167:H167"/>
    <mergeCell ref="I167:J167"/>
    <mergeCell ref="A168:H168"/>
    <mergeCell ref="A172:K172"/>
    <mergeCell ref="I168:J168"/>
    <mergeCell ref="A169:H169"/>
    <mergeCell ref="I169:J169"/>
    <mergeCell ref="A173:K173"/>
  </mergeCells>
  <pageMargins left="0.78740157480314965" right="0.39370078740157483" top="0.98425196850393704" bottom="0.39370078740157483" header="0" footer="0.19685039370078741"/>
  <pageSetup paperSize="9" scale="85" orientation="landscape" r:id="rId1"/>
  <headerFooter>
    <oddFooter xml:space="preserve">&amp;L&amp;10&amp;K03+000PISTA DE ACESSO PROVISÓRIO, ESTACIONAMENTOS E DEMAIS ITENS - CAMPUS MONTE CARMELO&amp;R&amp;10&amp;K03+000Página: &amp;P/&amp;N&amp;9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74"/>
  <sheetViews>
    <sheetView zoomScale="115" zoomScaleNormal="115" workbookViewId="0">
      <selection activeCell="G696" sqref="G696"/>
    </sheetView>
  </sheetViews>
  <sheetFormatPr defaultRowHeight="15"/>
  <cols>
    <col min="1" max="1" width="68.140625" style="165" customWidth="1"/>
    <col min="2" max="2" width="8.7109375" style="250" customWidth="1"/>
    <col min="3" max="3" width="9.7109375" style="251" customWidth="1"/>
    <col min="4" max="5" width="10.7109375" style="252" customWidth="1"/>
    <col min="6" max="16384" width="9.140625" style="18"/>
  </cols>
  <sheetData>
    <row r="1" spans="1:5" ht="21">
      <c r="A1" s="233" t="s">
        <v>16</v>
      </c>
      <c r="B1" s="234"/>
      <c r="C1" s="234"/>
      <c r="D1" s="234"/>
      <c r="E1" s="235"/>
    </row>
    <row r="2" spans="1:5" ht="18.75">
      <c r="A2" s="236" t="s">
        <v>17</v>
      </c>
      <c r="B2" s="237"/>
      <c r="C2" s="237"/>
      <c r="D2" s="237"/>
      <c r="E2" s="238"/>
    </row>
    <row r="3" spans="1:5" ht="17.25">
      <c r="A3" s="239" t="s">
        <v>75</v>
      </c>
      <c r="B3" s="240"/>
      <c r="C3" s="240"/>
      <c r="D3" s="240"/>
      <c r="E3" s="241"/>
    </row>
    <row r="4" spans="1:5" ht="15" customHeight="1">
      <c r="A4" s="88" t="str">
        <f>'PLANILHA ORÇAMENTO'!A4</f>
        <v>OBRA: PISTA DE ACESSO PROVISÓRIO, ESTACIONAMENTOS E DEMAIS ITENS</v>
      </c>
      <c r="B4" s="242" t="s">
        <v>74</v>
      </c>
      <c r="C4" s="243"/>
      <c r="D4" s="264" t="str">
        <f>'PLANILHA ORÇAMENTO'!I4</f>
        <v>DATA: 08/11/2016</v>
      </c>
      <c r="E4" s="265"/>
    </row>
    <row r="5" spans="1:5">
      <c r="A5" s="88" t="str">
        <f>'PLANILHA ORÇAMENTO'!A5</f>
        <v>ORÇAMENTO: PISTA DE ACESSO PROVISÓRIO, ESTACIONAMENTOS E DEMAIS ITENS</v>
      </c>
      <c r="B5" s="242"/>
      <c r="C5" s="158" t="str">
        <f>'PLANILHA ORÇAMENTO'!E5</f>
        <v>SINAPI: BELO HORIZONTE SET/16</v>
      </c>
      <c r="D5" s="244"/>
      <c r="E5" s="245"/>
    </row>
    <row r="6" spans="1:5" ht="15.75" thickBot="1">
      <c r="A6" s="89" t="str">
        <f>'PLANILHA ORÇAMENTO'!A6</f>
        <v>LOCAL: CAMPUS MONTE CARMELO</v>
      </c>
      <c r="B6" s="246" t="s">
        <v>365</v>
      </c>
      <c r="C6" s="247">
        <f>BDI!G40</f>
        <v>0.29832833217782784</v>
      </c>
      <c r="D6" s="248"/>
      <c r="E6" s="249"/>
    </row>
    <row r="7" spans="1:5">
      <c r="A7" s="159"/>
    </row>
    <row r="8" spans="1:5">
      <c r="A8" s="164" t="s">
        <v>1087</v>
      </c>
      <c r="B8" s="161"/>
      <c r="C8" s="162"/>
      <c r="D8" s="163"/>
      <c r="E8" s="163"/>
    </row>
    <row r="9" spans="1:5" ht="24">
      <c r="A9" s="266" t="s">
        <v>1089</v>
      </c>
      <c r="B9" s="266" t="s">
        <v>373</v>
      </c>
      <c r="C9" s="267"/>
      <c r="D9" s="268"/>
      <c r="E9" s="268"/>
    </row>
    <row r="10" spans="1:5">
      <c r="A10" s="269" t="s">
        <v>1090</v>
      </c>
      <c r="B10" s="269" t="s">
        <v>1091</v>
      </c>
      <c r="C10" s="270">
        <v>1</v>
      </c>
      <c r="D10" s="271">
        <v>14.59</v>
      </c>
      <c r="E10" s="271">
        <v>14.59</v>
      </c>
    </row>
    <row r="11" spans="1:5">
      <c r="A11" s="269" t="s">
        <v>1092</v>
      </c>
      <c r="B11" s="269" t="s">
        <v>1091</v>
      </c>
      <c r="C11" s="270">
        <v>2</v>
      </c>
      <c r="D11" s="271">
        <v>12.04</v>
      </c>
      <c r="E11" s="271">
        <v>24.08</v>
      </c>
    </row>
    <row r="12" spans="1:5" ht="24">
      <c r="A12" s="269" t="s">
        <v>1093</v>
      </c>
      <c r="B12" s="269" t="s">
        <v>373</v>
      </c>
      <c r="C12" s="270">
        <v>1</v>
      </c>
      <c r="D12" s="271">
        <v>703.96</v>
      </c>
      <c r="E12" s="271">
        <v>703.96</v>
      </c>
    </row>
    <row r="13" spans="1:5">
      <c r="A13" s="161"/>
      <c r="B13" s="161"/>
      <c r="C13" s="162"/>
      <c r="D13" s="163"/>
      <c r="E13" s="163"/>
    </row>
    <row r="14" spans="1:5">
      <c r="A14" s="164" t="s">
        <v>1088</v>
      </c>
      <c r="B14" s="161"/>
      <c r="C14" s="162"/>
      <c r="D14" s="163"/>
      <c r="E14" s="163"/>
    </row>
    <row r="15" spans="1:5">
      <c r="A15" s="261" t="s">
        <v>396</v>
      </c>
      <c r="B15" s="261" t="s">
        <v>397</v>
      </c>
      <c r="C15" s="262"/>
      <c r="D15" s="263"/>
      <c r="E15" s="263"/>
    </row>
    <row r="16" spans="1:5">
      <c r="A16" s="253" t="s">
        <v>1094</v>
      </c>
      <c r="B16" s="253"/>
      <c r="C16" s="254"/>
      <c r="D16" s="255"/>
      <c r="E16" s="255"/>
    </row>
    <row r="17" spans="1:7">
      <c r="A17" s="253" t="s">
        <v>398</v>
      </c>
      <c r="B17" s="253"/>
      <c r="C17" s="254"/>
      <c r="D17" s="255"/>
      <c r="E17" s="255"/>
    </row>
    <row r="18" spans="1:7">
      <c r="A18" s="253" t="s">
        <v>1673</v>
      </c>
      <c r="B18" s="253" t="s">
        <v>399</v>
      </c>
      <c r="C18" s="254" t="s">
        <v>1095</v>
      </c>
      <c r="D18" s="255" t="s">
        <v>1096</v>
      </c>
      <c r="E18" s="255" t="s">
        <v>1097</v>
      </c>
    </row>
    <row r="19" spans="1:7">
      <c r="A19" s="256" t="s">
        <v>1098</v>
      </c>
      <c r="B19" s="256" t="s">
        <v>400</v>
      </c>
      <c r="C19" s="257">
        <v>1</v>
      </c>
      <c r="D19" s="155">
        <v>195.96</v>
      </c>
      <c r="E19" s="155">
        <f>ROUND((C19*D19),4)</f>
        <v>195.96</v>
      </c>
    </row>
    <row r="20" spans="1:7" s="84" customFormat="1">
      <c r="A20" s="253" t="s">
        <v>401</v>
      </c>
      <c r="B20" s="253" t="s">
        <v>2</v>
      </c>
      <c r="C20" s="254" t="s">
        <v>2</v>
      </c>
      <c r="D20" s="255" t="s">
        <v>2</v>
      </c>
      <c r="E20" s="255">
        <f>SUM(E19:E19)</f>
        <v>195.96</v>
      </c>
    </row>
    <row r="21" spans="1:7">
      <c r="A21" s="253" t="s">
        <v>402</v>
      </c>
      <c r="B21" s="253" t="s">
        <v>2</v>
      </c>
      <c r="C21" s="254" t="s">
        <v>2</v>
      </c>
      <c r="D21" s="255" t="s">
        <v>2</v>
      </c>
      <c r="E21" s="255">
        <f>E20</f>
        <v>195.96</v>
      </c>
      <c r="G21" s="155"/>
    </row>
    <row r="22" spans="1:7">
      <c r="A22" s="261" t="s">
        <v>403</v>
      </c>
      <c r="B22" s="261" t="s">
        <v>404</v>
      </c>
      <c r="C22" s="262"/>
      <c r="D22" s="263"/>
      <c r="E22" s="263"/>
      <c r="G22" s="155"/>
    </row>
    <row r="23" spans="1:7">
      <c r="A23" s="253" t="s">
        <v>1099</v>
      </c>
      <c r="B23" s="253"/>
      <c r="C23" s="254"/>
      <c r="D23" s="255"/>
      <c r="E23" s="255"/>
      <c r="G23" s="155"/>
    </row>
    <row r="24" spans="1:7">
      <c r="A24" s="253" t="s">
        <v>405</v>
      </c>
      <c r="B24" s="253"/>
      <c r="C24" s="254"/>
      <c r="D24" s="255"/>
      <c r="E24" s="255"/>
      <c r="G24" s="155"/>
    </row>
    <row r="25" spans="1:7">
      <c r="A25" s="253" t="s">
        <v>1100</v>
      </c>
      <c r="B25" s="253" t="s">
        <v>399</v>
      </c>
      <c r="C25" s="254" t="s">
        <v>1095</v>
      </c>
      <c r="D25" s="255" t="s">
        <v>1096</v>
      </c>
      <c r="E25" s="255" t="s">
        <v>1097</v>
      </c>
      <c r="G25" s="155"/>
    </row>
    <row r="26" spans="1:7">
      <c r="A26" s="256" t="s">
        <v>1101</v>
      </c>
      <c r="B26" s="256" t="s">
        <v>406</v>
      </c>
      <c r="C26" s="257">
        <v>1</v>
      </c>
      <c r="D26" s="155">
        <v>64.87</v>
      </c>
      <c r="E26" s="155">
        <f>ROUND((C26*D26),4)</f>
        <v>64.87</v>
      </c>
      <c r="G26" s="155"/>
    </row>
    <row r="27" spans="1:7" s="84" customFormat="1">
      <c r="A27" s="253" t="s">
        <v>401</v>
      </c>
      <c r="B27" s="253" t="s">
        <v>2</v>
      </c>
      <c r="C27" s="254" t="s">
        <v>2</v>
      </c>
      <c r="D27" s="255" t="s">
        <v>2</v>
      </c>
      <c r="E27" s="255">
        <f>SUM(E26:E26)</f>
        <v>64.87</v>
      </c>
      <c r="G27" s="155"/>
    </row>
    <row r="28" spans="1:7">
      <c r="A28" s="253" t="s">
        <v>1673</v>
      </c>
      <c r="B28" s="253" t="s">
        <v>399</v>
      </c>
      <c r="C28" s="254" t="s">
        <v>1095</v>
      </c>
      <c r="D28" s="255" t="s">
        <v>1096</v>
      </c>
      <c r="E28" s="255" t="s">
        <v>1097</v>
      </c>
      <c r="G28" s="155"/>
    </row>
    <row r="29" spans="1:7">
      <c r="A29" s="256" t="s">
        <v>1102</v>
      </c>
      <c r="B29" s="256" t="s">
        <v>406</v>
      </c>
      <c r="C29" s="257">
        <v>1</v>
      </c>
      <c r="D29" s="155">
        <v>0.3</v>
      </c>
      <c r="E29" s="155">
        <f>ROUND((C29*D29),4)</f>
        <v>0.3</v>
      </c>
      <c r="G29" s="155"/>
    </row>
    <row r="30" spans="1:7">
      <c r="A30" s="256" t="s">
        <v>1103</v>
      </c>
      <c r="B30" s="256" t="s">
        <v>406</v>
      </c>
      <c r="C30" s="257">
        <v>1</v>
      </c>
      <c r="D30" s="155">
        <v>0.04</v>
      </c>
      <c r="E30" s="155">
        <f>ROUND((C30*D30),4)</f>
        <v>0.04</v>
      </c>
      <c r="G30" s="155"/>
    </row>
    <row r="31" spans="1:7">
      <c r="A31" s="253" t="s">
        <v>401</v>
      </c>
      <c r="B31" s="253" t="s">
        <v>2</v>
      </c>
      <c r="C31" s="254" t="s">
        <v>2</v>
      </c>
      <c r="D31" s="255" t="s">
        <v>2</v>
      </c>
      <c r="E31" s="255">
        <f>SUM(E29:E30)</f>
        <v>0.33999999999999997</v>
      </c>
      <c r="G31" s="155"/>
    </row>
    <row r="32" spans="1:7">
      <c r="A32" s="253" t="s">
        <v>1104</v>
      </c>
      <c r="B32" s="253" t="s">
        <v>399</v>
      </c>
      <c r="C32" s="254" t="s">
        <v>1095</v>
      </c>
      <c r="D32" s="255" t="s">
        <v>1105</v>
      </c>
      <c r="E32" s="255" t="s">
        <v>1106</v>
      </c>
      <c r="G32" s="155"/>
    </row>
    <row r="33" spans="1:7" s="84" customFormat="1">
      <c r="A33" s="256" t="s">
        <v>1107</v>
      </c>
      <c r="B33" s="256" t="s">
        <v>406</v>
      </c>
      <c r="C33" s="257">
        <v>0.05</v>
      </c>
      <c r="D33" s="155">
        <v>0.89910000000000001</v>
      </c>
      <c r="E33" s="155">
        <f>ROUND((C33*D33),4)</f>
        <v>4.4999999999999998E-2</v>
      </c>
      <c r="G33" s="155"/>
    </row>
    <row r="34" spans="1:7">
      <c r="A34" s="256" t="s">
        <v>1108</v>
      </c>
      <c r="B34" s="256" t="s">
        <v>406</v>
      </c>
      <c r="C34" s="257">
        <v>1</v>
      </c>
      <c r="D34" s="155">
        <v>0.77200000000000002</v>
      </c>
      <c r="E34" s="155">
        <f>ROUND((C34*D34),4)</f>
        <v>0.77200000000000002</v>
      </c>
      <c r="G34" s="155"/>
    </row>
    <row r="35" spans="1:7">
      <c r="A35" s="253" t="s">
        <v>401</v>
      </c>
      <c r="B35" s="253" t="s">
        <v>2</v>
      </c>
      <c r="C35" s="254" t="s">
        <v>2</v>
      </c>
      <c r="D35" s="255" t="s">
        <v>2</v>
      </c>
      <c r="E35" s="255">
        <f>SUM(E33:E34)</f>
        <v>0.81700000000000006</v>
      </c>
      <c r="G35" s="155"/>
    </row>
    <row r="36" spans="1:7">
      <c r="A36" s="253" t="s">
        <v>402</v>
      </c>
      <c r="B36" s="253" t="s">
        <v>2</v>
      </c>
      <c r="C36" s="254" t="s">
        <v>2</v>
      </c>
      <c r="D36" s="255" t="s">
        <v>2</v>
      </c>
      <c r="E36" s="255">
        <f>E27+E31+E35</f>
        <v>66.027000000000001</v>
      </c>
      <c r="G36" s="155"/>
    </row>
    <row r="37" spans="1:7">
      <c r="A37" s="261" t="s">
        <v>407</v>
      </c>
      <c r="B37" s="261" t="s">
        <v>408</v>
      </c>
      <c r="C37" s="262"/>
      <c r="D37" s="263"/>
      <c r="E37" s="263"/>
      <c r="G37" s="155"/>
    </row>
    <row r="38" spans="1:7">
      <c r="A38" s="253" t="s">
        <v>1109</v>
      </c>
      <c r="B38" s="253"/>
      <c r="C38" s="254"/>
      <c r="D38" s="255"/>
      <c r="E38" s="255"/>
      <c r="G38" s="155"/>
    </row>
    <row r="39" spans="1:7">
      <c r="A39" s="253" t="s">
        <v>405</v>
      </c>
      <c r="B39" s="253"/>
      <c r="C39" s="254"/>
      <c r="D39" s="255"/>
      <c r="E39" s="255"/>
      <c r="G39" s="155"/>
    </row>
    <row r="40" spans="1:7" s="84" customFormat="1">
      <c r="A40" s="253" t="s">
        <v>1100</v>
      </c>
      <c r="B40" s="253" t="s">
        <v>399</v>
      </c>
      <c r="C40" s="254" t="s">
        <v>1095</v>
      </c>
      <c r="D40" s="255" t="s">
        <v>1096</v>
      </c>
      <c r="E40" s="255" t="s">
        <v>1097</v>
      </c>
      <c r="G40" s="155"/>
    </row>
    <row r="41" spans="1:7">
      <c r="A41" s="256" t="s">
        <v>1110</v>
      </c>
      <c r="B41" s="256" t="s">
        <v>406</v>
      </c>
      <c r="C41" s="257">
        <v>1</v>
      </c>
      <c r="D41" s="155">
        <v>74.92</v>
      </c>
      <c r="E41" s="155">
        <f>ROUND((C41*D41),4)</f>
        <v>74.92</v>
      </c>
      <c r="G41" s="155"/>
    </row>
    <row r="42" spans="1:7">
      <c r="A42" s="253" t="s">
        <v>401</v>
      </c>
      <c r="B42" s="253" t="s">
        <v>2</v>
      </c>
      <c r="C42" s="254" t="s">
        <v>2</v>
      </c>
      <c r="D42" s="255" t="s">
        <v>2</v>
      </c>
      <c r="E42" s="255">
        <f>SUM(E41:E41)</f>
        <v>74.92</v>
      </c>
      <c r="G42" s="155"/>
    </row>
    <row r="43" spans="1:7">
      <c r="A43" s="253" t="s">
        <v>1673</v>
      </c>
      <c r="B43" s="253" t="s">
        <v>399</v>
      </c>
      <c r="C43" s="254" t="s">
        <v>1095</v>
      </c>
      <c r="D43" s="255" t="s">
        <v>1096</v>
      </c>
      <c r="E43" s="255" t="s">
        <v>1097</v>
      </c>
      <c r="G43" s="155"/>
    </row>
    <row r="44" spans="1:7">
      <c r="A44" s="256" t="s">
        <v>1102</v>
      </c>
      <c r="B44" s="256" t="s">
        <v>406</v>
      </c>
      <c r="C44" s="257">
        <v>1</v>
      </c>
      <c r="D44" s="155">
        <v>0.3</v>
      </c>
      <c r="E44" s="155">
        <f>ROUND((C44*D44),4)</f>
        <v>0.3</v>
      </c>
      <c r="G44" s="155"/>
    </row>
    <row r="45" spans="1:7">
      <c r="A45" s="256" t="s">
        <v>1103</v>
      </c>
      <c r="B45" s="256" t="s">
        <v>406</v>
      </c>
      <c r="C45" s="257">
        <v>1</v>
      </c>
      <c r="D45" s="155">
        <v>0.04</v>
      </c>
      <c r="E45" s="155">
        <f>ROUND((C45*D45),4)</f>
        <v>0.04</v>
      </c>
      <c r="G45" s="155"/>
    </row>
    <row r="46" spans="1:7" s="84" customFormat="1">
      <c r="A46" s="253" t="s">
        <v>401</v>
      </c>
      <c r="B46" s="253" t="s">
        <v>2</v>
      </c>
      <c r="C46" s="254" t="s">
        <v>2</v>
      </c>
      <c r="D46" s="255" t="s">
        <v>2</v>
      </c>
      <c r="E46" s="255">
        <f>SUM(E44:E45)</f>
        <v>0.33999999999999997</v>
      </c>
      <c r="G46" s="155"/>
    </row>
    <row r="47" spans="1:7">
      <c r="A47" s="253" t="s">
        <v>1104</v>
      </c>
      <c r="B47" s="253" t="s">
        <v>399</v>
      </c>
      <c r="C47" s="254" t="s">
        <v>1095</v>
      </c>
      <c r="D47" s="255" t="s">
        <v>1105</v>
      </c>
      <c r="E47" s="255" t="s">
        <v>1106</v>
      </c>
      <c r="G47" s="155"/>
    </row>
    <row r="48" spans="1:7">
      <c r="A48" s="256" t="s">
        <v>1107</v>
      </c>
      <c r="B48" s="256" t="s">
        <v>406</v>
      </c>
      <c r="C48" s="257">
        <v>0.05</v>
      </c>
      <c r="D48" s="155">
        <v>0.89910000000000001</v>
      </c>
      <c r="E48" s="155">
        <f>ROUND((C48*D48),4)</f>
        <v>4.4999999999999998E-2</v>
      </c>
      <c r="G48" s="155"/>
    </row>
    <row r="49" spans="1:7">
      <c r="A49" s="256" t="s">
        <v>1111</v>
      </c>
      <c r="B49" s="256" t="s">
        <v>406</v>
      </c>
      <c r="C49" s="257">
        <v>1</v>
      </c>
      <c r="D49" s="155">
        <v>2.0602999999999998</v>
      </c>
      <c r="E49" s="155">
        <f>ROUND((C49*D49),4)</f>
        <v>2.0602999999999998</v>
      </c>
      <c r="G49" s="155"/>
    </row>
    <row r="50" spans="1:7">
      <c r="A50" s="253" t="s">
        <v>401</v>
      </c>
      <c r="B50" s="253" t="s">
        <v>2</v>
      </c>
      <c r="C50" s="254" t="s">
        <v>2</v>
      </c>
      <c r="D50" s="255" t="s">
        <v>2</v>
      </c>
      <c r="E50" s="255">
        <f>SUM(E48:E49)</f>
        <v>2.1052999999999997</v>
      </c>
      <c r="G50" s="155"/>
    </row>
    <row r="51" spans="1:7">
      <c r="A51" s="253" t="s">
        <v>402</v>
      </c>
      <c r="B51" s="253" t="s">
        <v>2</v>
      </c>
      <c r="C51" s="254" t="s">
        <v>2</v>
      </c>
      <c r="D51" s="255" t="s">
        <v>2</v>
      </c>
      <c r="E51" s="255">
        <f>E42+E46+E50</f>
        <v>77.365300000000005</v>
      </c>
      <c r="G51" s="155"/>
    </row>
    <row r="52" spans="1:7">
      <c r="A52" s="261" t="s">
        <v>409</v>
      </c>
      <c r="B52" s="261" t="s">
        <v>410</v>
      </c>
      <c r="C52" s="262"/>
      <c r="D52" s="263"/>
      <c r="E52" s="263"/>
      <c r="G52" s="155"/>
    </row>
    <row r="53" spans="1:7" s="84" customFormat="1">
      <c r="A53" s="253" t="s">
        <v>1112</v>
      </c>
      <c r="B53" s="253"/>
      <c r="C53" s="254"/>
      <c r="D53" s="255"/>
      <c r="E53" s="255"/>
      <c r="G53" s="155"/>
    </row>
    <row r="54" spans="1:7">
      <c r="A54" s="253" t="s">
        <v>405</v>
      </c>
      <c r="B54" s="253"/>
      <c r="C54" s="254"/>
      <c r="D54" s="255"/>
      <c r="E54" s="255"/>
      <c r="G54" s="155"/>
    </row>
    <row r="55" spans="1:7">
      <c r="A55" s="253" t="s">
        <v>1100</v>
      </c>
      <c r="B55" s="253" t="s">
        <v>399</v>
      </c>
      <c r="C55" s="254" t="s">
        <v>1095</v>
      </c>
      <c r="D55" s="255" t="s">
        <v>1096</v>
      </c>
      <c r="E55" s="255" t="s">
        <v>1097</v>
      </c>
      <c r="G55" s="155"/>
    </row>
    <row r="56" spans="1:7">
      <c r="A56" s="256" t="s">
        <v>1113</v>
      </c>
      <c r="B56" s="256" t="s">
        <v>406</v>
      </c>
      <c r="C56" s="257">
        <v>1</v>
      </c>
      <c r="D56" s="155">
        <v>25.09</v>
      </c>
      <c r="E56" s="155">
        <f>ROUND((C56*D56),4)</f>
        <v>25.09</v>
      </c>
      <c r="G56" s="155"/>
    </row>
    <row r="57" spans="1:7">
      <c r="A57" s="253" t="s">
        <v>401</v>
      </c>
      <c r="B57" s="253" t="s">
        <v>2</v>
      </c>
      <c r="C57" s="254" t="s">
        <v>2</v>
      </c>
      <c r="D57" s="255" t="s">
        <v>2</v>
      </c>
      <c r="E57" s="255">
        <f>SUM(E56:E56)</f>
        <v>25.09</v>
      </c>
      <c r="G57" s="155"/>
    </row>
    <row r="58" spans="1:7">
      <c r="A58" s="253" t="s">
        <v>1673</v>
      </c>
      <c r="B58" s="253" t="s">
        <v>399</v>
      </c>
      <c r="C58" s="254" t="s">
        <v>1095</v>
      </c>
      <c r="D58" s="255" t="s">
        <v>1096</v>
      </c>
      <c r="E58" s="255" t="s">
        <v>1097</v>
      </c>
      <c r="G58" s="155"/>
    </row>
    <row r="59" spans="1:7">
      <c r="A59" s="256" t="s">
        <v>1114</v>
      </c>
      <c r="B59" s="256" t="s">
        <v>406</v>
      </c>
      <c r="C59" s="257">
        <v>1</v>
      </c>
      <c r="D59" s="155">
        <v>0.72</v>
      </c>
      <c r="E59" s="155">
        <f>ROUND((C59*D59),4)</f>
        <v>0.72</v>
      </c>
      <c r="G59" s="155"/>
    </row>
    <row r="60" spans="1:7">
      <c r="A60" s="256" t="s">
        <v>1115</v>
      </c>
      <c r="B60" s="256" t="s">
        <v>406</v>
      </c>
      <c r="C60" s="257">
        <v>1</v>
      </c>
      <c r="D60" s="155">
        <v>0.64</v>
      </c>
      <c r="E60" s="155">
        <f>ROUND((C60*D60),4)</f>
        <v>0.64</v>
      </c>
      <c r="G60" s="155"/>
    </row>
    <row r="61" spans="1:7" s="84" customFormat="1">
      <c r="A61" s="256" t="s">
        <v>1102</v>
      </c>
      <c r="B61" s="256" t="s">
        <v>406</v>
      </c>
      <c r="C61" s="257">
        <v>1</v>
      </c>
      <c r="D61" s="155">
        <v>0.3</v>
      </c>
      <c r="E61" s="155">
        <f>ROUND((C61*D61),4)</f>
        <v>0.3</v>
      </c>
      <c r="G61" s="155"/>
    </row>
    <row r="62" spans="1:7">
      <c r="A62" s="256" t="s">
        <v>1103</v>
      </c>
      <c r="B62" s="256" t="s">
        <v>406</v>
      </c>
      <c r="C62" s="257">
        <v>1</v>
      </c>
      <c r="D62" s="155">
        <v>0.04</v>
      </c>
      <c r="E62" s="155">
        <f>ROUND((C62*D62),4)</f>
        <v>0.04</v>
      </c>
      <c r="G62" s="155"/>
    </row>
    <row r="63" spans="1:7">
      <c r="A63" s="253" t="s">
        <v>401</v>
      </c>
      <c r="B63" s="253" t="s">
        <v>2</v>
      </c>
      <c r="C63" s="254" t="s">
        <v>2</v>
      </c>
      <c r="D63" s="255" t="s">
        <v>2</v>
      </c>
      <c r="E63" s="255">
        <f>SUM(E59:E62)</f>
        <v>1.7</v>
      </c>
      <c r="G63" s="155"/>
    </row>
    <row r="64" spans="1:7">
      <c r="A64" s="253" t="s">
        <v>1104</v>
      </c>
      <c r="B64" s="253" t="s">
        <v>399</v>
      </c>
      <c r="C64" s="254" t="s">
        <v>1095</v>
      </c>
      <c r="D64" s="255" t="s">
        <v>1105</v>
      </c>
      <c r="E64" s="255" t="s">
        <v>1106</v>
      </c>
      <c r="G64" s="155"/>
    </row>
    <row r="65" spans="1:7">
      <c r="A65" s="256" t="s">
        <v>1107</v>
      </c>
      <c r="B65" s="256" t="s">
        <v>406</v>
      </c>
      <c r="C65" s="257">
        <v>0.05</v>
      </c>
      <c r="D65" s="155">
        <v>0.89910000000000001</v>
      </c>
      <c r="E65" s="155">
        <f>ROUND((C65*D65),4)</f>
        <v>4.4999999999999998E-2</v>
      </c>
      <c r="G65" s="155"/>
    </row>
    <row r="66" spans="1:7">
      <c r="A66" s="256" t="s">
        <v>1116</v>
      </c>
      <c r="B66" s="256" t="s">
        <v>406</v>
      </c>
      <c r="C66" s="257">
        <v>1</v>
      </c>
      <c r="D66" s="155">
        <v>0.42899999999999999</v>
      </c>
      <c r="E66" s="155">
        <f>ROUND((C66*D66),4)</f>
        <v>0.42899999999999999</v>
      </c>
      <c r="G66" s="155"/>
    </row>
    <row r="67" spans="1:7">
      <c r="A67" s="253" t="s">
        <v>401</v>
      </c>
      <c r="B67" s="253" t="s">
        <v>2</v>
      </c>
      <c r="C67" s="254" t="s">
        <v>2</v>
      </c>
      <c r="D67" s="255" t="s">
        <v>2</v>
      </c>
      <c r="E67" s="255">
        <f>SUM(E65:E66)</f>
        <v>0.47399999999999998</v>
      </c>
      <c r="G67" s="155"/>
    </row>
    <row r="68" spans="1:7" s="84" customFormat="1">
      <c r="A68" s="253" t="s">
        <v>402</v>
      </c>
      <c r="B68" s="253" t="s">
        <v>2</v>
      </c>
      <c r="C68" s="254" t="s">
        <v>2</v>
      </c>
      <c r="D68" s="255" t="s">
        <v>2</v>
      </c>
      <c r="E68" s="255">
        <f>E57+E63+E67</f>
        <v>27.263999999999999</v>
      </c>
      <c r="G68" s="155"/>
    </row>
    <row r="69" spans="1:7">
      <c r="A69" s="261" t="s">
        <v>411</v>
      </c>
      <c r="B69" s="261" t="s">
        <v>412</v>
      </c>
      <c r="C69" s="262"/>
      <c r="D69" s="263"/>
      <c r="E69" s="263"/>
      <c r="G69" s="155"/>
    </row>
    <row r="70" spans="1:7">
      <c r="A70" s="253" t="s">
        <v>1117</v>
      </c>
      <c r="B70" s="253"/>
      <c r="C70" s="254"/>
      <c r="D70" s="255"/>
      <c r="E70" s="255"/>
      <c r="G70" s="155"/>
    </row>
    <row r="71" spans="1:7">
      <c r="A71" s="253" t="s">
        <v>405</v>
      </c>
      <c r="B71" s="253"/>
      <c r="C71" s="254"/>
      <c r="D71" s="255"/>
      <c r="E71" s="255"/>
      <c r="G71" s="155"/>
    </row>
    <row r="72" spans="1:7">
      <c r="A72" s="253" t="s">
        <v>1100</v>
      </c>
      <c r="B72" s="253" t="s">
        <v>399</v>
      </c>
      <c r="C72" s="254" t="s">
        <v>1095</v>
      </c>
      <c r="D72" s="255" t="s">
        <v>1096</v>
      </c>
      <c r="E72" s="255" t="s">
        <v>1097</v>
      </c>
      <c r="G72" s="155"/>
    </row>
    <row r="73" spans="1:7">
      <c r="A73" s="256" t="s">
        <v>1118</v>
      </c>
      <c r="B73" s="256" t="s">
        <v>406</v>
      </c>
      <c r="C73" s="257">
        <v>1</v>
      </c>
      <c r="D73" s="155">
        <v>15.41</v>
      </c>
      <c r="E73" s="155">
        <f>ROUND((C73*D73),4)</f>
        <v>15.41</v>
      </c>
      <c r="G73" s="155"/>
    </row>
    <row r="74" spans="1:7">
      <c r="A74" s="253" t="s">
        <v>401</v>
      </c>
      <c r="B74" s="253" t="s">
        <v>2</v>
      </c>
      <c r="C74" s="254" t="s">
        <v>2</v>
      </c>
      <c r="D74" s="255" t="s">
        <v>2</v>
      </c>
      <c r="E74" s="255">
        <f>SUM(E73:E73)</f>
        <v>15.41</v>
      </c>
      <c r="G74" s="155"/>
    </row>
    <row r="75" spans="1:7">
      <c r="A75" s="253" t="s">
        <v>1673</v>
      </c>
      <c r="B75" s="253" t="s">
        <v>399</v>
      </c>
      <c r="C75" s="254" t="s">
        <v>1095</v>
      </c>
      <c r="D75" s="255" t="s">
        <v>1096</v>
      </c>
      <c r="E75" s="255" t="s">
        <v>1097</v>
      </c>
      <c r="G75" s="155"/>
    </row>
    <row r="76" spans="1:7" s="84" customFormat="1">
      <c r="A76" s="256" t="s">
        <v>1114</v>
      </c>
      <c r="B76" s="256" t="s">
        <v>406</v>
      </c>
      <c r="C76" s="257">
        <v>1</v>
      </c>
      <c r="D76" s="155">
        <v>0.72</v>
      </c>
      <c r="E76" s="155">
        <f>ROUND((C76*D76),4)</f>
        <v>0.72</v>
      </c>
      <c r="G76" s="155"/>
    </row>
    <row r="77" spans="1:7">
      <c r="A77" s="256" t="s">
        <v>1115</v>
      </c>
      <c r="B77" s="256" t="s">
        <v>406</v>
      </c>
      <c r="C77" s="257">
        <v>1</v>
      </c>
      <c r="D77" s="155">
        <v>0.64</v>
      </c>
      <c r="E77" s="155">
        <f>ROUND((C77*D77),4)</f>
        <v>0.64</v>
      </c>
      <c r="G77" s="155"/>
    </row>
    <row r="78" spans="1:7">
      <c r="A78" s="256" t="s">
        <v>1102</v>
      </c>
      <c r="B78" s="256" t="s">
        <v>406</v>
      </c>
      <c r="C78" s="257">
        <v>1</v>
      </c>
      <c r="D78" s="155">
        <v>0.3</v>
      </c>
      <c r="E78" s="155">
        <f>ROUND((C78*D78),4)</f>
        <v>0.3</v>
      </c>
      <c r="G78" s="155"/>
    </row>
    <row r="79" spans="1:7">
      <c r="A79" s="256" t="s">
        <v>1103</v>
      </c>
      <c r="B79" s="256" t="s">
        <v>406</v>
      </c>
      <c r="C79" s="257">
        <v>1</v>
      </c>
      <c r="D79" s="155">
        <v>0.04</v>
      </c>
      <c r="E79" s="155">
        <f>ROUND((C79*D79),4)</f>
        <v>0.04</v>
      </c>
      <c r="G79" s="155"/>
    </row>
    <row r="80" spans="1:7">
      <c r="A80" s="253" t="s">
        <v>401</v>
      </c>
      <c r="B80" s="253" t="s">
        <v>2</v>
      </c>
      <c r="C80" s="254" t="s">
        <v>2</v>
      </c>
      <c r="D80" s="255" t="s">
        <v>2</v>
      </c>
      <c r="E80" s="255">
        <f>SUM(E76:E79)</f>
        <v>1.7</v>
      </c>
      <c r="G80" s="155"/>
    </row>
    <row r="81" spans="1:7">
      <c r="A81" s="253" t="s">
        <v>1104</v>
      </c>
      <c r="B81" s="253" t="s">
        <v>399</v>
      </c>
      <c r="C81" s="254" t="s">
        <v>1095</v>
      </c>
      <c r="D81" s="255" t="s">
        <v>1105</v>
      </c>
      <c r="E81" s="255" t="s">
        <v>1106</v>
      </c>
      <c r="G81" s="155"/>
    </row>
    <row r="82" spans="1:7">
      <c r="A82" s="256" t="s">
        <v>1107</v>
      </c>
      <c r="B82" s="256" t="s">
        <v>406</v>
      </c>
      <c r="C82" s="257">
        <v>0.05</v>
      </c>
      <c r="D82" s="155">
        <v>0.89910000000000001</v>
      </c>
      <c r="E82" s="155">
        <f>ROUND((C82*D82),4)</f>
        <v>4.4999999999999998E-2</v>
      </c>
      <c r="G82" s="155"/>
    </row>
    <row r="83" spans="1:7" s="84" customFormat="1">
      <c r="A83" s="256" t="s">
        <v>1119</v>
      </c>
      <c r="B83" s="256" t="s">
        <v>406</v>
      </c>
      <c r="C83" s="257">
        <v>1</v>
      </c>
      <c r="D83" s="155">
        <v>6.3200000000000006E-2</v>
      </c>
      <c r="E83" s="155">
        <f>ROUND((C83*D83),4)</f>
        <v>6.3200000000000006E-2</v>
      </c>
      <c r="G83" s="155"/>
    </row>
    <row r="84" spans="1:7">
      <c r="A84" s="253" t="s">
        <v>401</v>
      </c>
      <c r="B84" s="253" t="s">
        <v>2</v>
      </c>
      <c r="C84" s="254" t="s">
        <v>2</v>
      </c>
      <c r="D84" s="255" t="s">
        <v>2</v>
      </c>
      <c r="E84" s="255">
        <f>SUM(E82:E83)</f>
        <v>0.1082</v>
      </c>
      <c r="G84" s="155"/>
    </row>
    <row r="85" spans="1:7">
      <c r="A85" s="253" t="s">
        <v>402</v>
      </c>
      <c r="B85" s="253" t="s">
        <v>2</v>
      </c>
      <c r="C85" s="254" t="s">
        <v>2</v>
      </c>
      <c r="D85" s="255" t="s">
        <v>2</v>
      </c>
      <c r="E85" s="255">
        <f>E74+E80+E84</f>
        <v>17.2182</v>
      </c>
      <c r="G85" s="155"/>
    </row>
    <row r="86" spans="1:7">
      <c r="A86" s="261" t="s">
        <v>413</v>
      </c>
      <c r="B86" s="261" t="s">
        <v>414</v>
      </c>
      <c r="C86" s="262"/>
      <c r="D86" s="263"/>
      <c r="E86" s="263"/>
      <c r="G86" s="155"/>
    </row>
    <row r="87" spans="1:7">
      <c r="A87" s="253" t="s">
        <v>1120</v>
      </c>
      <c r="B87" s="253"/>
      <c r="C87" s="254"/>
      <c r="D87" s="255"/>
      <c r="E87" s="255"/>
      <c r="G87" s="155"/>
    </row>
    <row r="88" spans="1:7">
      <c r="A88" s="253" t="s">
        <v>405</v>
      </c>
      <c r="B88" s="253"/>
      <c r="C88" s="254"/>
      <c r="D88" s="255"/>
      <c r="E88" s="255"/>
      <c r="G88" s="155"/>
    </row>
    <row r="89" spans="1:7">
      <c r="A89" s="253" t="s">
        <v>1121</v>
      </c>
      <c r="B89" s="253" t="s">
        <v>399</v>
      </c>
      <c r="C89" s="254" t="s">
        <v>1095</v>
      </c>
      <c r="D89" s="255" t="s">
        <v>1096</v>
      </c>
      <c r="E89" s="255" t="s">
        <v>1097</v>
      </c>
      <c r="G89" s="155"/>
    </row>
    <row r="90" spans="1:7" s="84" customFormat="1">
      <c r="A90" s="256" t="s">
        <v>1122</v>
      </c>
      <c r="B90" s="256" t="s">
        <v>415</v>
      </c>
      <c r="C90" s="257">
        <v>1</v>
      </c>
      <c r="D90" s="155">
        <v>27.05</v>
      </c>
      <c r="E90" s="155">
        <f>ROUND((C90*D90),4)</f>
        <v>27.05</v>
      </c>
      <c r="G90" s="155"/>
    </row>
    <row r="91" spans="1:7">
      <c r="A91" s="253" t="s">
        <v>401</v>
      </c>
      <c r="B91" s="253" t="s">
        <v>2</v>
      </c>
      <c r="C91" s="254" t="s">
        <v>2</v>
      </c>
      <c r="D91" s="255" t="s">
        <v>2</v>
      </c>
      <c r="E91" s="255">
        <f>SUM(E90:E90)</f>
        <v>27.05</v>
      </c>
      <c r="G91" s="155"/>
    </row>
    <row r="92" spans="1:7">
      <c r="A92" s="253" t="s">
        <v>402</v>
      </c>
      <c r="B92" s="253" t="s">
        <v>2</v>
      </c>
      <c r="C92" s="254" t="s">
        <v>2</v>
      </c>
      <c r="D92" s="255" t="s">
        <v>2</v>
      </c>
      <c r="E92" s="255">
        <f>E91</f>
        <v>27.05</v>
      </c>
      <c r="G92" s="155"/>
    </row>
    <row r="93" spans="1:7">
      <c r="A93" s="261" t="s">
        <v>416</v>
      </c>
      <c r="B93" s="261" t="s">
        <v>417</v>
      </c>
      <c r="C93" s="262"/>
      <c r="D93" s="263"/>
      <c r="E93" s="263"/>
      <c r="G93" s="155"/>
    </row>
    <row r="94" spans="1:7">
      <c r="A94" s="253" t="s">
        <v>1123</v>
      </c>
      <c r="B94" s="253"/>
      <c r="C94" s="254"/>
      <c r="D94" s="255"/>
      <c r="E94" s="255"/>
      <c r="G94" s="155"/>
    </row>
    <row r="95" spans="1:7">
      <c r="A95" s="253" t="s">
        <v>405</v>
      </c>
      <c r="B95" s="253"/>
      <c r="C95" s="254"/>
      <c r="D95" s="255"/>
      <c r="E95" s="255"/>
      <c r="G95" s="155"/>
    </row>
    <row r="96" spans="1:7">
      <c r="A96" s="253" t="s">
        <v>1100</v>
      </c>
      <c r="B96" s="253" t="s">
        <v>399</v>
      </c>
      <c r="C96" s="254" t="s">
        <v>1095</v>
      </c>
      <c r="D96" s="255" t="s">
        <v>1096</v>
      </c>
      <c r="E96" s="255" t="s">
        <v>1097</v>
      </c>
      <c r="G96" s="155"/>
    </row>
    <row r="97" spans="1:7" s="84" customFormat="1" ht="24.75">
      <c r="A97" s="256" t="s">
        <v>1124</v>
      </c>
      <c r="B97" s="256" t="s">
        <v>406</v>
      </c>
      <c r="C97" s="257">
        <v>1</v>
      </c>
      <c r="D97" s="155">
        <v>15.49</v>
      </c>
      <c r="E97" s="155">
        <f>ROUND((C97*D97),4)</f>
        <v>15.49</v>
      </c>
      <c r="G97" s="155"/>
    </row>
    <row r="98" spans="1:7">
      <c r="A98" s="253" t="s">
        <v>401</v>
      </c>
      <c r="B98" s="253" t="s">
        <v>2</v>
      </c>
      <c r="C98" s="254" t="s">
        <v>2</v>
      </c>
      <c r="D98" s="255" t="s">
        <v>2</v>
      </c>
      <c r="E98" s="255">
        <f>SUM(E97:E97)</f>
        <v>15.49</v>
      </c>
      <c r="G98" s="155"/>
    </row>
    <row r="99" spans="1:7">
      <c r="A99" s="253" t="s">
        <v>1673</v>
      </c>
      <c r="B99" s="253" t="s">
        <v>399</v>
      </c>
      <c r="C99" s="254" t="s">
        <v>1095</v>
      </c>
      <c r="D99" s="255" t="s">
        <v>1096</v>
      </c>
      <c r="E99" s="255" t="s">
        <v>1097</v>
      </c>
      <c r="G99" s="155"/>
    </row>
    <row r="100" spans="1:7">
      <c r="A100" s="256" t="s">
        <v>1114</v>
      </c>
      <c r="B100" s="256" t="s">
        <v>406</v>
      </c>
      <c r="C100" s="257">
        <v>1</v>
      </c>
      <c r="D100" s="155">
        <v>0.72</v>
      </c>
      <c r="E100" s="155">
        <f>ROUND((C100*D100),4)</f>
        <v>0.72</v>
      </c>
      <c r="G100" s="155"/>
    </row>
    <row r="101" spans="1:7">
      <c r="A101" s="256" t="s">
        <v>1115</v>
      </c>
      <c r="B101" s="256" t="s">
        <v>406</v>
      </c>
      <c r="C101" s="257">
        <v>1</v>
      </c>
      <c r="D101" s="155">
        <v>0.64</v>
      </c>
      <c r="E101" s="155">
        <f>ROUND((C101*D101),4)</f>
        <v>0.64</v>
      </c>
      <c r="G101" s="155"/>
    </row>
    <row r="102" spans="1:7">
      <c r="A102" s="256" t="s">
        <v>1102</v>
      </c>
      <c r="B102" s="256" t="s">
        <v>406</v>
      </c>
      <c r="C102" s="257">
        <v>1</v>
      </c>
      <c r="D102" s="155">
        <v>0.3</v>
      </c>
      <c r="E102" s="155">
        <f>ROUND((C102*D102),4)</f>
        <v>0.3</v>
      </c>
      <c r="G102" s="155"/>
    </row>
    <row r="103" spans="1:7">
      <c r="A103" s="256" t="s">
        <v>1103</v>
      </c>
      <c r="B103" s="256" t="s">
        <v>406</v>
      </c>
      <c r="C103" s="257">
        <v>1</v>
      </c>
      <c r="D103" s="155">
        <v>0.04</v>
      </c>
      <c r="E103" s="155">
        <f>ROUND((C103*D103),4)</f>
        <v>0.04</v>
      </c>
      <c r="G103" s="155"/>
    </row>
    <row r="104" spans="1:7" s="84" customFormat="1">
      <c r="A104" s="253" t="s">
        <v>401</v>
      </c>
      <c r="B104" s="253" t="s">
        <v>2</v>
      </c>
      <c r="C104" s="254" t="s">
        <v>2</v>
      </c>
      <c r="D104" s="255" t="s">
        <v>2</v>
      </c>
      <c r="E104" s="255">
        <f>SUM(E100:E103)</f>
        <v>1.7</v>
      </c>
      <c r="G104" s="155"/>
    </row>
    <row r="105" spans="1:7">
      <c r="A105" s="253" t="s">
        <v>1104</v>
      </c>
      <c r="B105" s="253" t="s">
        <v>399</v>
      </c>
      <c r="C105" s="254" t="s">
        <v>1095</v>
      </c>
      <c r="D105" s="255" t="s">
        <v>1105</v>
      </c>
      <c r="E105" s="255" t="s">
        <v>1106</v>
      </c>
      <c r="G105" s="155"/>
    </row>
    <row r="106" spans="1:7">
      <c r="A106" s="256" t="s">
        <v>1125</v>
      </c>
      <c r="B106" s="256" t="s">
        <v>406</v>
      </c>
      <c r="C106" s="257">
        <v>1</v>
      </c>
      <c r="D106" s="155">
        <v>6.3500000000000001E-2</v>
      </c>
      <c r="E106" s="155">
        <f>ROUND((C106*D106),4)</f>
        <v>6.3500000000000001E-2</v>
      </c>
      <c r="G106" s="155"/>
    </row>
    <row r="107" spans="1:7">
      <c r="A107" s="253" t="s">
        <v>401</v>
      </c>
      <c r="B107" s="253" t="s">
        <v>2</v>
      </c>
      <c r="C107" s="254" t="s">
        <v>2</v>
      </c>
      <c r="D107" s="255" t="s">
        <v>2</v>
      </c>
      <c r="E107" s="255">
        <f>SUM(E106:E106)</f>
        <v>6.3500000000000001E-2</v>
      </c>
      <c r="G107" s="155"/>
    </row>
    <row r="108" spans="1:7">
      <c r="A108" s="253" t="s">
        <v>402</v>
      </c>
      <c r="B108" s="253" t="s">
        <v>2</v>
      </c>
      <c r="C108" s="254" t="s">
        <v>2</v>
      </c>
      <c r="D108" s="255" t="s">
        <v>2</v>
      </c>
      <c r="E108" s="255">
        <f>E98+E104+E107</f>
        <v>17.253500000000003</v>
      </c>
      <c r="G108" s="155"/>
    </row>
    <row r="109" spans="1:7">
      <c r="A109" s="261" t="s">
        <v>418</v>
      </c>
      <c r="B109" s="261" t="s">
        <v>419</v>
      </c>
      <c r="C109" s="262"/>
      <c r="D109" s="263"/>
      <c r="E109" s="263"/>
      <c r="G109" s="155"/>
    </row>
    <row r="110" spans="1:7">
      <c r="A110" s="253" t="s">
        <v>1126</v>
      </c>
      <c r="B110" s="253"/>
      <c r="C110" s="254"/>
      <c r="D110" s="255"/>
      <c r="E110" s="255"/>
      <c r="G110" s="155"/>
    </row>
    <row r="111" spans="1:7">
      <c r="A111" s="253" t="s">
        <v>405</v>
      </c>
      <c r="B111" s="253"/>
      <c r="C111" s="254"/>
      <c r="D111" s="255"/>
      <c r="E111" s="255"/>
      <c r="G111" s="155"/>
    </row>
    <row r="112" spans="1:7">
      <c r="A112" s="253" t="s">
        <v>1100</v>
      </c>
      <c r="B112" s="253" t="s">
        <v>399</v>
      </c>
      <c r="C112" s="254" t="s">
        <v>1095</v>
      </c>
      <c r="D112" s="255" t="s">
        <v>1096</v>
      </c>
      <c r="E112" s="255" t="s">
        <v>1097</v>
      </c>
      <c r="G112" s="155"/>
    </row>
    <row r="113" spans="1:7" s="84" customFormat="1">
      <c r="A113" s="256" t="s">
        <v>1127</v>
      </c>
      <c r="B113" s="256" t="s">
        <v>406</v>
      </c>
      <c r="C113" s="257">
        <v>1</v>
      </c>
      <c r="D113" s="155">
        <v>8.68</v>
      </c>
      <c r="E113" s="155">
        <f>ROUND((C113*D113),4)</f>
        <v>8.68</v>
      </c>
      <c r="G113" s="155"/>
    </row>
    <row r="114" spans="1:7">
      <c r="A114" s="253" t="s">
        <v>401</v>
      </c>
      <c r="B114" s="253" t="s">
        <v>2</v>
      </c>
      <c r="C114" s="254" t="s">
        <v>2</v>
      </c>
      <c r="D114" s="255" t="s">
        <v>2</v>
      </c>
      <c r="E114" s="255">
        <f>SUM(E113:E113)</f>
        <v>8.68</v>
      </c>
      <c r="G114" s="155"/>
    </row>
    <row r="115" spans="1:7">
      <c r="A115" s="253" t="s">
        <v>1673</v>
      </c>
      <c r="B115" s="253" t="s">
        <v>399</v>
      </c>
      <c r="C115" s="254" t="s">
        <v>1095</v>
      </c>
      <c r="D115" s="255" t="s">
        <v>1096</v>
      </c>
      <c r="E115" s="255" t="s">
        <v>1097</v>
      </c>
      <c r="G115" s="155"/>
    </row>
    <row r="116" spans="1:7">
      <c r="A116" s="256" t="s">
        <v>1114</v>
      </c>
      <c r="B116" s="256" t="s">
        <v>406</v>
      </c>
      <c r="C116" s="257">
        <v>1</v>
      </c>
      <c r="D116" s="155">
        <v>0.72</v>
      </c>
      <c r="E116" s="155">
        <f>ROUND((C116*D116),4)</f>
        <v>0.72</v>
      </c>
      <c r="G116" s="155"/>
    </row>
    <row r="117" spans="1:7">
      <c r="A117" s="256" t="s">
        <v>1115</v>
      </c>
      <c r="B117" s="256" t="s">
        <v>406</v>
      </c>
      <c r="C117" s="257">
        <v>1</v>
      </c>
      <c r="D117" s="155">
        <v>0.64</v>
      </c>
      <c r="E117" s="155">
        <f>ROUND((C117*D117),4)</f>
        <v>0.64</v>
      </c>
      <c r="G117" s="155"/>
    </row>
    <row r="118" spans="1:7">
      <c r="A118" s="256" t="s">
        <v>1102</v>
      </c>
      <c r="B118" s="256" t="s">
        <v>406</v>
      </c>
      <c r="C118" s="257">
        <v>1</v>
      </c>
      <c r="D118" s="155">
        <v>0.3</v>
      </c>
      <c r="E118" s="155">
        <f>ROUND((C118*D118),4)</f>
        <v>0.3</v>
      </c>
      <c r="G118" s="155"/>
    </row>
    <row r="119" spans="1:7">
      <c r="A119" s="256" t="s">
        <v>1103</v>
      </c>
      <c r="B119" s="256" t="s">
        <v>406</v>
      </c>
      <c r="C119" s="257">
        <v>1</v>
      </c>
      <c r="D119" s="155">
        <v>0.04</v>
      </c>
      <c r="E119" s="155">
        <f>ROUND((C119*D119),4)</f>
        <v>0.04</v>
      </c>
      <c r="G119" s="155"/>
    </row>
    <row r="120" spans="1:7">
      <c r="A120" s="253" t="s">
        <v>401</v>
      </c>
      <c r="B120" s="253" t="s">
        <v>2</v>
      </c>
      <c r="C120" s="254" t="s">
        <v>2</v>
      </c>
      <c r="D120" s="255" t="s">
        <v>2</v>
      </c>
      <c r="E120" s="255">
        <f>SUM(E116:E119)</f>
        <v>1.7</v>
      </c>
      <c r="G120" s="155"/>
    </row>
    <row r="121" spans="1:7">
      <c r="A121" s="253" t="s">
        <v>1104</v>
      </c>
      <c r="B121" s="253" t="s">
        <v>399</v>
      </c>
      <c r="C121" s="254" t="s">
        <v>1095</v>
      </c>
      <c r="D121" s="255" t="s">
        <v>1105</v>
      </c>
      <c r="E121" s="255" t="s">
        <v>1106</v>
      </c>
      <c r="G121" s="155"/>
    </row>
    <row r="122" spans="1:7">
      <c r="A122" s="256" t="s">
        <v>1128</v>
      </c>
      <c r="B122" s="256" t="s">
        <v>406</v>
      </c>
      <c r="C122" s="257">
        <v>1</v>
      </c>
      <c r="D122" s="155">
        <v>0.45879999999999999</v>
      </c>
      <c r="E122" s="155">
        <f>ROUND((C122*D122),4)</f>
        <v>0.45879999999999999</v>
      </c>
      <c r="G122" s="155"/>
    </row>
    <row r="123" spans="1:7">
      <c r="A123" s="256" t="s">
        <v>1107</v>
      </c>
      <c r="B123" s="256" t="s">
        <v>406</v>
      </c>
      <c r="C123" s="257">
        <v>1</v>
      </c>
      <c r="D123" s="155">
        <v>0.89910000000000001</v>
      </c>
      <c r="E123" s="155">
        <f>ROUND((C123*D123),4)</f>
        <v>0.89910000000000001</v>
      </c>
      <c r="G123" s="155"/>
    </row>
    <row r="124" spans="1:7">
      <c r="A124" s="256" t="s">
        <v>1129</v>
      </c>
      <c r="B124" s="256" t="s">
        <v>406</v>
      </c>
      <c r="C124" s="257">
        <v>1</v>
      </c>
      <c r="D124" s="155">
        <v>8.0699999999999994E-2</v>
      </c>
      <c r="E124" s="155">
        <f>ROUND((C124*D124),4)</f>
        <v>8.0699999999999994E-2</v>
      </c>
      <c r="G124" s="155"/>
    </row>
    <row r="125" spans="1:7">
      <c r="A125" s="253" t="s">
        <v>401</v>
      </c>
      <c r="B125" s="253" t="s">
        <v>2</v>
      </c>
      <c r="C125" s="254" t="s">
        <v>2</v>
      </c>
      <c r="D125" s="255" t="s">
        <v>2</v>
      </c>
      <c r="E125" s="255">
        <f>SUM(E122:E124)</f>
        <v>1.4385999999999999</v>
      </c>
      <c r="G125" s="155"/>
    </row>
    <row r="126" spans="1:7" s="84" customFormat="1">
      <c r="A126" s="253" t="s">
        <v>402</v>
      </c>
      <c r="B126" s="253" t="s">
        <v>2</v>
      </c>
      <c r="C126" s="254" t="s">
        <v>2</v>
      </c>
      <c r="D126" s="255" t="s">
        <v>2</v>
      </c>
      <c r="E126" s="255">
        <f>E114+E120+E125</f>
        <v>11.818599999999998</v>
      </c>
      <c r="G126" s="155"/>
    </row>
    <row r="127" spans="1:7">
      <c r="A127" s="261" t="s">
        <v>420</v>
      </c>
      <c r="B127" s="261" t="s">
        <v>421</v>
      </c>
      <c r="C127" s="262"/>
      <c r="D127" s="263"/>
      <c r="E127" s="263"/>
      <c r="G127" s="155"/>
    </row>
    <row r="128" spans="1:7">
      <c r="A128" s="253" t="s">
        <v>1130</v>
      </c>
      <c r="B128" s="253"/>
      <c r="C128" s="254"/>
      <c r="D128" s="255"/>
      <c r="E128" s="255"/>
      <c r="G128" s="155"/>
    </row>
    <row r="129" spans="1:7">
      <c r="A129" s="253" t="s">
        <v>422</v>
      </c>
      <c r="B129" s="253"/>
      <c r="C129" s="254"/>
      <c r="D129" s="255"/>
      <c r="E129" s="255"/>
      <c r="G129" s="155"/>
    </row>
    <row r="130" spans="1:7">
      <c r="A130" s="253" t="s">
        <v>1673</v>
      </c>
      <c r="B130" s="253" t="s">
        <v>399</v>
      </c>
      <c r="C130" s="254" t="s">
        <v>1095</v>
      </c>
      <c r="D130" s="255" t="s">
        <v>1096</v>
      </c>
      <c r="E130" s="255" t="s">
        <v>1097</v>
      </c>
      <c r="G130" s="155"/>
    </row>
    <row r="131" spans="1:7" ht="24.75">
      <c r="A131" s="256" t="s">
        <v>1131</v>
      </c>
      <c r="B131" s="256" t="s">
        <v>73</v>
      </c>
      <c r="C131" s="257">
        <v>1</v>
      </c>
      <c r="D131" s="155">
        <v>3.64</v>
      </c>
      <c r="E131" s="155">
        <f>ROUND((C131*D131),4)</f>
        <v>3.64</v>
      </c>
      <c r="G131" s="155"/>
    </row>
    <row r="132" spans="1:7" ht="24.75">
      <c r="A132" s="256" t="s">
        <v>1132</v>
      </c>
      <c r="B132" s="256" t="s">
        <v>73</v>
      </c>
      <c r="C132" s="257">
        <v>4</v>
      </c>
      <c r="D132" s="155">
        <v>6.24</v>
      </c>
      <c r="E132" s="155">
        <f>ROUND((C132*D132),4)</f>
        <v>24.96</v>
      </c>
      <c r="G132" s="155"/>
    </row>
    <row r="133" spans="1:7" ht="24.75">
      <c r="A133" s="256" t="s">
        <v>1133</v>
      </c>
      <c r="B133" s="256" t="s">
        <v>306</v>
      </c>
      <c r="C133" s="257">
        <v>1</v>
      </c>
      <c r="D133" s="155">
        <v>240</v>
      </c>
      <c r="E133" s="155">
        <f>ROUND((C133*D133),4)</f>
        <v>240</v>
      </c>
      <c r="G133" s="155"/>
    </row>
    <row r="134" spans="1:7">
      <c r="A134" s="256" t="s">
        <v>1135</v>
      </c>
      <c r="B134" s="256" t="s">
        <v>423</v>
      </c>
      <c r="C134" s="257">
        <v>0.11</v>
      </c>
      <c r="D134" s="155">
        <v>7.73</v>
      </c>
      <c r="E134" s="155">
        <f>ROUND((C134*D134),4)</f>
        <v>0.85029999999999994</v>
      </c>
      <c r="G134" s="155"/>
    </row>
    <row r="135" spans="1:7">
      <c r="A135" s="253" t="s">
        <v>401</v>
      </c>
      <c r="B135" s="253" t="s">
        <v>2</v>
      </c>
      <c r="C135" s="254" t="s">
        <v>2</v>
      </c>
      <c r="D135" s="255" t="s">
        <v>2</v>
      </c>
      <c r="E135" s="255">
        <f>SUM(E131:E134)</f>
        <v>269.45030000000003</v>
      </c>
      <c r="G135" s="155"/>
    </row>
    <row r="136" spans="1:7">
      <c r="A136" s="253" t="s">
        <v>1104</v>
      </c>
      <c r="B136" s="253" t="s">
        <v>399</v>
      </c>
      <c r="C136" s="254" t="s">
        <v>1095</v>
      </c>
      <c r="D136" s="255" t="s">
        <v>1105</v>
      </c>
      <c r="E136" s="255" t="s">
        <v>1106</v>
      </c>
      <c r="G136" s="155"/>
    </row>
    <row r="137" spans="1:7" ht="24.75">
      <c r="A137" s="256" t="s">
        <v>1136</v>
      </c>
      <c r="B137" s="256" t="s">
        <v>1080</v>
      </c>
      <c r="C137" s="257">
        <v>0.01</v>
      </c>
      <c r="D137" s="155">
        <v>213.9845</v>
      </c>
      <c r="E137" s="155">
        <f>ROUND((C137*D137),4)</f>
        <v>2.1398000000000001</v>
      </c>
      <c r="G137" s="155"/>
    </row>
    <row r="138" spans="1:7">
      <c r="A138" s="256" t="s">
        <v>1138</v>
      </c>
      <c r="B138" s="256" t="s">
        <v>406</v>
      </c>
      <c r="C138" s="257">
        <v>1</v>
      </c>
      <c r="D138" s="155">
        <v>15.9971</v>
      </c>
      <c r="E138" s="155">
        <f>ROUND((C138*D138),4)</f>
        <v>15.9971</v>
      </c>
      <c r="G138" s="155"/>
    </row>
    <row r="139" spans="1:7">
      <c r="A139" s="256" t="s">
        <v>1139</v>
      </c>
      <c r="B139" s="256" t="s">
        <v>406</v>
      </c>
      <c r="C139" s="257">
        <v>2</v>
      </c>
      <c r="D139" s="155">
        <v>11.571</v>
      </c>
      <c r="E139" s="155">
        <f>ROUND((C139*D139),4)</f>
        <v>23.141999999999999</v>
      </c>
      <c r="G139" s="155"/>
    </row>
    <row r="140" spans="1:7">
      <c r="A140" s="253" t="s">
        <v>401</v>
      </c>
      <c r="B140" s="253" t="s">
        <v>2</v>
      </c>
      <c r="C140" s="254" t="s">
        <v>2</v>
      </c>
      <c r="D140" s="255" t="s">
        <v>2</v>
      </c>
      <c r="E140" s="255">
        <f>SUM(E137:E139)</f>
        <v>41.2789</v>
      </c>
      <c r="G140" s="155"/>
    </row>
    <row r="141" spans="1:7">
      <c r="A141" s="253" t="s">
        <v>402</v>
      </c>
      <c r="B141" s="253" t="s">
        <v>2</v>
      </c>
      <c r="C141" s="254" t="s">
        <v>2</v>
      </c>
      <c r="D141" s="255" t="s">
        <v>2</v>
      </c>
      <c r="E141" s="255">
        <f>E135+E140</f>
        <v>310.72920000000005</v>
      </c>
      <c r="G141" s="155"/>
    </row>
    <row r="142" spans="1:7">
      <c r="A142" s="261" t="s">
        <v>424</v>
      </c>
      <c r="B142" s="261" t="s">
        <v>425</v>
      </c>
      <c r="C142" s="262"/>
      <c r="D142" s="263"/>
      <c r="E142" s="263"/>
      <c r="G142" s="155"/>
    </row>
    <row r="143" spans="1:7">
      <c r="A143" s="260" t="s">
        <v>1140</v>
      </c>
      <c r="B143" s="253"/>
      <c r="C143" s="254"/>
      <c r="D143" s="255"/>
      <c r="E143" s="255"/>
      <c r="G143" s="155"/>
    </row>
    <row r="144" spans="1:7">
      <c r="A144" s="253" t="s">
        <v>398</v>
      </c>
      <c r="B144" s="253"/>
      <c r="C144" s="254"/>
      <c r="D144" s="255"/>
      <c r="E144" s="255"/>
      <c r="G144" s="155"/>
    </row>
    <row r="145" spans="1:7">
      <c r="A145" s="253" t="s">
        <v>1673</v>
      </c>
      <c r="B145" s="253" t="s">
        <v>399</v>
      </c>
      <c r="C145" s="254" t="s">
        <v>1095</v>
      </c>
      <c r="D145" s="255" t="s">
        <v>1096</v>
      </c>
      <c r="E145" s="255" t="s">
        <v>1097</v>
      </c>
      <c r="G145" s="155"/>
    </row>
    <row r="146" spans="1:7" ht="24.75">
      <c r="A146" s="256" t="s">
        <v>1141</v>
      </c>
      <c r="B146" s="256" t="s">
        <v>400</v>
      </c>
      <c r="C146" s="257">
        <v>2</v>
      </c>
      <c r="D146" s="155">
        <v>58.22</v>
      </c>
      <c r="E146" s="155">
        <f t="shared" ref="E146:E162" si="0">ROUND((C146*D146),4)</f>
        <v>116.44</v>
      </c>
      <c r="G146" s="155"/>
    </row>
    <row r="147" spans="1:7" ht="24.75">
      <c r="A147" s="256" t="s">
        <v>1142</v>
      </c>
      <c r="B147" s="256" t="s">
        <v>400</v>
      </c>
      <c r="C147" s="257">
        <v>2</v>
      </c>
      <c r="D147" s="155">
        <v>4.25</v>
      </c>
      <c r="E147" s="155">
        <f t="shared" si="0"/>
        <v>8.5</v>
      </c>
      <c r="G147" s="155"/>
    </row>
    <row r="148" spans="1:7">
      <c r="A148" s="256" t="s">
        <v>1702</v>
      </c>
      <c r="B148" s="256" t="s">
        <v>73</v>
      </c>
      <c r="C148" s="257">
        <v>3</v>
      </c>
      <c r="D148" s="155">
        <v>6.62</v>
      </c>
      <c r="E148" s="155">
        <f t="shared" si="0"/>
        <v>19.86</v>
      </c>
      <c r="G148" s="155"/>
    </row>
    <row r="149" spans="1:7" ht="24.75">
      <c r="A149" s="256" t="s">
        <v>1143</v>
      </c>
      <c r="B149" s="256" t="s">
        <v>400</v>
      </c>
      <c r="C149" s="257">
        <v>1</v>
      </c>
      <c r="D149" s="155">
        <v>110.31</v>
      </c>
      <c r="E149" s="155">
        <f t="shared" si="0"/>
        <v>110.31</v>
      </c>
      <c r="G149" s="155"/>
    </row>
    <row r="150" spans="1:7" ht="24.75">
      <c r="A150" s="256" t="s">
        <v>1144</v>
      </c>
      <c r="B150" s="256" t="s">
        <v>400</v>
      </c>
      <c r="C150" s="257">
        <v>2</v>
      </c>
      <c r="D150" s="155">
        <v>17.54</v>
      </c>
      <c r="E150" s="155">
        <f t="shared" si="0"/>
        <v>35.08</v>
      </c>
      <c r="G150" s="155"/>
    </row>
    <row r="151" spans="1:7" s="84" customFormat="1" ht="24.75">
      <c r="A151" s="256" t="s">
        <v>1703</v>
      </c>
      <c r="B151" s="256" t="s">
        <v>400</v>
      </c>
      <c r="C151" s="257">
        <v>8</v>
      </c>
      <c r="D151" s="155">
        <v>3.87</v>
      </c>
      <c r="E151" s="155">
        <f t="shared" si="0"/>
        <v>30.96</v>
      </c>
      <c r="G151" s="155"/>
    </row>
    <row r="152" spans="1:7">
      <c r="A152" s="256" t="s">
        <v>1145</v>
      </c>
      <c r="B152" s="256" t="s">
        <v>400</v>
      </c>
      <c r="C152" s="257">
        <v>2</v>
      </c>
      <c r="D152" s="155">
        <v>2.9</v>
      </c>
      <c r="E152" s="155">
        <f t="shared" si="0"/>
        <v>5.8</v>
      </c>
      <c r="G152" s="155"/>
    </row>
    <row r="153" spans="1:7">
      <c r="A153" s="256" t="s">
        <v>1146</v>
      </c>
      <c r="B153" s="256" t="s">
        <v>400</v>
      </c>
      <c r="C153" s="257">
        <v>1</v>
      </c>
      <c r="D153" s="155">
        <v>73.17</v>
      </c>
      <c r="E153" s="155">
        <f t="shared" si="0"/>
        <v>73.17</v>
      </c>
      <c r="G153" s="155"/>
    </row>
    <row r="154" spans="1:7">
      <c r="A154" s="256" t="s">
        <v>1147</v>
      </c>
      <c r="B154" s="256" t="s">
        <v>73</v>
      </c>
      <c r="C154" s="257">
        <v>8</v>
      </c>
      <c r="D154" s="155">
        <v>3.81</v>
      </c>
      <c r="E154" s="155">
        <f t="shared" si="0"/>
        <v>30.48</v>
      </c>
      <c r="G154" s="155"/>
    </row>
    <row r="155" spans="1:7">
      <c r="A155" s="256" t="s">
        <v>1704</v>
      </c>
      <c r="B155" s="256" t="s">
        <v>73</v>
      </c>
      <c r="C155" s="257">
        <v>27</v>
      </c>
      <c r="D155" s="155">
        <v>3.93</v>
      </c>
      <c r="E155" s="155">
        <f t="shared" si="0"/>
        <v>106.11</v>
      </c>
      <c r="G155" s="155"/>
    </row>
    <row r="156" spans="1:7">
      <c r="A156" s="256" t="s">
        <v>1148</v>
      </c>
      <c r="B156" s="256" t="s">
        <v>400</v>
      </c>
      <c r="C156" s="257">
        <v>0.13333329999999999</v>
      </c>
      <c r="D156" s="155">
        <v>49.94</v>
      </c>
      <c r="E156" s="155">
        <f t="shared" si="0"/>
        <v>6.6586999999999996</v>
      </c>
      <c r="G156" s="155"/>
    </row>
    <row r="157" spans="1:7" ht="24.75">
      <c r="A157" s="256" t="s">
        <v>1149</v>
      </c>
      <c r="B157" s="256" t="s">
        <v>400</v>
      </c>
      <c r="C157" s="257">
        <v>1</v>
      </c>
      <c r="D157" s="155">
        <v>32.44</v>
      </c>
      <c r="E157" s="155">
        <f t="shared" si="0"/>
        <v>32.44</v>
      </c>
      <c r="G157" s="155"/>
    </row>
    <row r="158" spans="1:7" s="84" customFormat="1">
      <c r="A158" s="256" t="s">
        <v>1150</v>
      </c>
      <c r="B158" s="256" t="s">
        <v>400</v>
      </c>
      <c r="C158" s="257">
        <v>4</v>
      </c>
      <c r="D158" s="155">
        <v>1.02</v>
      </c>
      <c r="E158" s="155">
        <f t="shared" si="0"/>
        <v>4.08</v>
      </c>
      <c r="G158" s="155"/>
    </row>
    <row r="159" spans="1:7" ht="24.75">
      <c r="A159" s="256" t="s">
        <v>1151</v>
      </c>
      <c r="B159" s="256" t="s">
        <v>400</v>
      </c>
      <c r="C159" s="257">
        <v>2</v>
      </c>
      <c r="D159" s="155">
        <v>3.42</v>
      </c>
      <c r="E159" s="155">
        <f t="shared" si="0"/>
        <v>6.84</v>
      </c>
      <c r="G159" s="155"/>
    </row>
    <row r="160" spans="1:7" ht="24.75">
      <c r="A160" s="256" t="s">
        <v>1152</v>
      </c>
      <c r="B160" s="256" t="s">
        <v>73</v>
      </c>
      <c r="C160" s="257">
        <v>7.96</v>
      </c>
      <c r="D160" s="155">
        <v>39.81</v>
      </c>
      <c r="E160" s="155">
        <f t="shared" si="0"/>
        <v>316.88760000000002</v>
      </c>
      <c r="G160" s="155"/>
    </row>
    <row r="161" spans="1:7">
      <c r="A161" s="256" t="s">
        <v>1153</v>
      </c>
      <c r="B161" s="256" t="s">
        <v>400</v>
      </c>
      <c r="C161" s="257">
        <v>2</v>
      </c>
      <c r="D161" s="155">
        <v>0.49</v>
      </c>
      <c r="E161" s="155">
        <f t="shared" si="0"/>
        <v>0.98</v>
      </c>
      <c r="G161" s="155"/>
    </row>
    <row r="162" spans="1:7">
      <c r="A162" s="256" t="s">
        <v>1154</v>
      </c>
      <c r="B162" s="256" t="s">
        <v>400</v>
      </c>
      <c r="C162" s="257">
        <v>2</v>
      </c>
      <c r="D162" s="155">
        <v>0.66</v>
      </c>
      <c r="E162" s="155">
        <f t="shared" si="0"/>
        <v>1.32</v>
      </c>
      <c r="G162" s="155"/>
    </row>
    <row r="163" spans="1:7">
      <c r="A163" s="253" t="s">
        <v>401</v>
      </c>
      <c r="B163" s="253" t="s">
        <v>2</v>
      </c>
      <c r="C163" s="254" t="s">
        <v>2</v>
      </c>
      <c r="D163" s="255" t="s">
        <v>2</v>
      </c>
      <c r="E163" s="255">
        <f>SUM(E146:E162)</f>
        <v>905.91630000000021</v>
      </c>
      <c r="G163" s="155"/>
    </row>
    <row r="164" spans="1:7">
      <c r="A164" s="253" t="s">
        <v>1104</v>
      </c>
      <c r="B164" s="253" t="s">
        <v>399</v>
      </c>
      <c r="C164" s="254" t="s">
        <v>1095</v>
      </c>
      <c r="D164" s="255" t="s">
        <v>1105</v>
      </c>
      <c r="E164" s="255" t="s">
        <v>1106</v>
      </c>
      <c r="G164" s="155"/>
    </row>
    <row r="165" spans="1:7">
      <c r="A165" s="256" t="s">
        <v>1155</v>
      </c>
      <c r="B165" s="256" t="s">
        <v>406</v>
      </c>
      <c r="C165" s="257">
        <v>8</v>
      </c>
      <c r="D165" s="155">
        <v>16.2638</v>
      </c>
      <c r="E165" s="155">
        <f>ROUND((C165*D165),4)</f>
        <v>130.1104</v>
      </c>
      <c r="G165" s="155"/>
    </row>
    <row r="166" spans="1:7">
      <c r="A166" s="256" t="s">
        <v>1139</v>
      </c>
      <c r="B166" s="256" t="s">
        <v>406</v>
      </c>
      <c r="C166" s="257">
        <v>8</v>
      </c>
      <c r="D166" s="155">
        <v>11.571</v>
      </c>
      <c r="E166" s="155">
        <f>ROUND((C166*D166),4)</f>
        <v>92.567999999999998</v>
      </c>
      <c r="G166" s="155"/>
    </row>
    <row r="167" spans="1:7" s="84" customFormat="1">
      <c r="A167" s="253" t="s">
        <v>401</v>
      </c>
      <c r="B167" s="253" t="s">
        <v>2</v>
      </c>
      <c r="C167" s="254" t="s">
        <v>2</v>
      </c>
      <c r="D167" s="255" t="s">
        <v>2</v>
      </c>
      <c r="E167" s="255">
        <f>SUM(E165:E166)</f>
        <v>222.67840000000001</v>
      </c>
      <c r="G167" s="155"/>
    </row>
    <row r="168" spans="1:7">
      <c r="A168" s="253" t="s">
        <v>402</v>
      </c>
      <c r="B168" s="253" t="s">
        <v>2</v>
      </c>
      <c r="C168" s="254" t="s">
        <v>2</v>
      </c>
      <c r="D168" s="255" t="s">
        <v>2</v>
      </c>
      <c r="E168" s="255">
        <f>E163+E167</f>
        <v>1128.5947000000001</v>
      </c>
      <c r="G168" s="155"/>
    </row>
    <row r="169" spans="1:7">
      <c r="A169" s="261" t="s">
        <v>426</v>
      </c>
      <c r="B169" s="261" t="s">
        <v>427</v>
      </c>
      <c r="C169" s="262"/>
      <c r="D169" s="263"/>
      <c r="E169" s="263"/>
      <c r="G169" s="155"/>
    </row>
    <row r="170" spans="1:7">
      <c r="A170" s="253" t="s">
        <v>1156</v>
      </c>
      <c r="B170" s="253"/>
      <c r="C170" s="254"/>
      <c r="D170" s="255"/>
      <c r="E170" s="255"/>
      <c r="G170" s="155"/>
    </row>
    <row r="171" spans="1:7">
      <c r="A171" s="253" t="s">
        <v>398</v>
      </c>
      <c r="B171" s="253"/>
      <c r="C171" s="254"/>
      <c r="D171" s="255"/>
      <c r="E171" s="255"/>
      <c r="G171" s="155"/>
    </row>
    <row r="172" spans="1:7">
      <c r="A172" s="253" t="s">
        <v>1121</v>
      </c>
      <c r="B172" s="253" t="s">
        <v>399</v>
      </c>
      <c r="C172" s="254" t="s">
        <v>1095</v>
      </c>
      <c r="D172" s="255" t="s">
        <v>1096</v>
      </c>
      <c r="E172" s="255" t="s">
        <v>1097</v>
      </c>
      <c r="G172" s="155"/>
    </row>
    <row r="173" spans="1:7">
      <c r="A173" s="256" t="s">
        <v>1157</v>
      </c>
      <c r="B173" s="256" t="s">
        <v>400</v>
      </c>
      <c r="C173" s="257">
        <v>1</v>
      </c>
      <c r="D173" s="155">
        <v>227.24</v>
      </c>
      <c r="E173" s="155">
        <f>ROUND((C173*D173),4)</f>
        <v>227.24</v>
      </c>
      <c r="G173" s="155"/>
    </row>
    <row r="174" spans="1:7">
      <c r="A174" s="253" t="s">
        <v>401</v>
      </c>
      <c r="B174" s="253" t="s">
        <v>2</v>
      </c>
      <c r="C174" s="254" t="s">
        <v>2</v>
      </c>
      <c r="D174" s="255" t="s">
        <v>2</v>
      </c>
      <c r="E174" s="255">
        <f>SUM(E173:E173)</f>
        <v>227.24</v>
      </c>
      <c r="G174" s="155"/>
    </row>
    <row r="175" spans="1:7">
      <c r="A175" s="253" t="s">
        <v>402</v>
      </c>
      <c r="B175" s="253" t="s">
        <v>2</v>
      </c>
      <c r="C175" s="254" t="s">
        <v>2</v>
      </c>
      <c r="D175" s="255" t="s">
        <v>2</v>
      </c>
      <c r="E175" s="255">
        <f>E174</f>
        <v>227.24</v>
      </c>
      <c r="G175" s="155"/>
    </row>
    <row r="176" spans="1:7" s="84" customFormat="1">
      <c r="A176" s="261" t="s">
        <v>428</v>
      </c>
      <c r="B176" s="261" t="s">
        <v>429</v>
      </c>
      <c r="C176" s="262"/>
      <c r="D176" s="263"/>
      <c r="E176" s="263"/>
      <c r="G176" s="155"/>
    </row>
    <row r="177" spans="1:7">
      <c r="A177" s="253" t="s">
        <v>1158</v>
      </c>
      <c r="B177" s="253"/>
      <c r="C177" s="254"/>
      <c r="D177" s="255"/>
      <c r="E177" s="255"/>
      <c r="G177" s="155"/>
    </row>
    <row r="178" spans="1:7">
      <c r="A178" s="253" t="s">
        <v>398</v>
      </c>
      <c r="B178" s="253"/>
      <c r="C178" s="254"/>
      <c r="D178" s="255"/>
      <c r="E178" s="255"/>
      <c r="G178" s="155"/>
    </row>
    <row r="179" spans="1:7">
      <c r="A179" s="253" t="s">
        <v>1673</v>
      </c>
      <c r="B179" s="253" t="s">
        <v>399</v>
      </c>
      <c r="C179" s="254" t="s">
        <v>1095</v>
      </c>
      <c r="D179" s="255" t="s">
        <v>1096</v>
      </c>
      <c r="E179" s="255" t="s">
        <v>1097</v>
      </c>
      <c r="G179" s="155"/>
    </row>
    <row r="180" spans="1:7" ht="24.75">
      <c r="A180" s="256" t="s">
        <v>1159</v>
      </c>
      <c r="B180" s="256" t="s">
        <v>400</v>
      </c>
      <c r="C180" s="257">
        <v>1</v>
      </c>
      <c r="D180" s="155">
        <v>105.18</v>
      </c>
      <c r="E180" s="155">
        <f>ROUND((C180*D180),4)</f>
        <v>105.18</v>
      </c>
      <c r="G180" s="155"/>
    </row>
    <row r="181" spans="1:7">
      <c r="A181" s="253" t="s">
        <v>401</v>
      </c>
      <c r="B181" s="253" t="s">
        <v>2</v>
      </c>
      <c r="C181" s="254" t="s">
        <v>2</v>
      </c>
      <c r="D181" s="255" t="s">
        <v>2</v>
      </c>
      <c r="E181" s="255">
        <f>SUM(E180:E180)</f>
        <v>105.18</v>
      </c>
      <c r="G181" s="155"/>
    </row>
    <row r="182" spans="1:7">
      <c r="A182" s="253" t="s">
        <v>1104</v>
      </c>
      <c r="B182" s="253" t="s">
        <v>399</v>
      </c>
      <c r="C182" s="254" t="s">
        <v>1095</v>
      </c>
      <c r="D182" s="255" t="s">
        <v>1105</v>
      </c>
      <c r="E182" s="255" t="s">
        <v>1106</v>
      </c>
      <c r="G182" s="155"/>
    </row>
    <row r="183" spans="1:7" s="84" customFormat="1">
      <c r="A183" s="256" t="s">
        <v>1160</v>
      </c>
      <c r="B183" s="256" t="s">
        <v>406</v>
      </c>
      <c r="C183" s="257">
        <v>0.5</v>
      </c>
      <c r="D183" s="155">
        <v>16.097100000000001</v>
      </c>
      <c r="E183" s="155">
        <f>ROUND((C183*D183),4)</f>
        <v>8.0486000000000004</v>
      </c>
      <c r="G183" s="155"/>
    </row>
    <row r="184" spans="1:7">
      <c r="A184" s="256" t="s">
        <v>1139</v>
      </c>
      <c r="B184" s="256" t="s">
        <v>406</v>
      </c>
      <c r="C184" s="257">
        <v>0.5</v>
      </c>
      <c r="D184" s="155">
        <v>11.571</v>
      </c>
      <c r="E184" s="155">
        <f>ROUND((C184*D184),4)</f>
        <v>5.7854999999999999</v>
      </c>
      <c r="G184" s="155"/>
    </row>
    <row r="185" spans="1:7">
      <c r="A185" s="253" t="s">
        <v>401</v>
      </c>
      <c r="B185" s="253" t="s">
        <v>2</v>
      </c>
      <c r="C185" s="254" t="s">
        <v>2</v>
      </c>
      <c r="D185" s="255" t="s">
        <v>2</v>
      </c>
      <c r="E185" s="255">
        <f>SUM(E183:E184)</f>
        <v>13.834099999999999</v>
      </c>
      <c r="G185" s="155"/>
    </row>
    <row r="186" spans="1:7">
      <c r="A186" s="253" t="s">
        <v>402</v>
      </c>
      <c r="B186" s="253" t="s">
        <v>2</v>
      </c>
      <c r="C186" s="254" t="s">
        <v>2</v>
      </c>
      <c r="D186" s="255" t="s">
        <v>2</v>
      </c>
      <c r="E186" s="255">
        <f>E181+E185</f>
        <v>119.01410000000001</v>
      </c>
      <c r="G186" s="155"/>
    </row>
    <row r="187" spans="1:7">
      <c r="A187" s="261" t="s">
        <v>430</v>
      </c>
      <c r="B187" s="261" t="s">
        <v>431</v>
      </c>
      <c r="C187" s="262"/>
      <c r="D187" s="263"/>
      <c r="E187" s="263"/>
      <c r="G187" s="155"/>
    </row>
    <row r="188" spans="1:7">
      <c r="A188" s="260" t="s">
        <v>1161</v>
      </c>
      <c r="B188" s="253"/>
      <c r="C188" s="254"/>
      <c r="D188" s="255"/>
      <c r="E188" s="255"/>
      <c r="G188" s="155"/>
    </row>
    <row r="189" spans="1:7">
      <c r="A189" s="253" t="s">
        <v>398</v>
      </c>
      <c r="B189" s="253"/>
      <c r="C189" s="254"/>
      <c r="D189" s="255"/>
      <c r="E189" s="255"/>
      <c r="G189" s="155"/>
    </row>
    <row r="190" spans="1:7" s="84" customFormat="1">
      <c r="A190" s="253" t="s">
        <v>1673</v>
      </c>
      <c r="B190" s="253" t="s">
        <v>399</v>
      </c>
      <c r="C190" s="254" t="s">
        <v>1095</v>
      </c>
      <c r="D190" s="255" t="s">
        <v>1096</v>
      </c>
      <c r="E190" s="255" t="s">
        <v>1097</v>
      </c>
      <c r="G190" s="155"/>
    </row>
    <row r="191" spans="1:7" ht="24.75">
      <c r="A191" s="256" t="s">
        <v>1162</v>
      </c>
      <c r="B191" s="256" t="s">
        <v>400</v>
      </c>
      <c r="C191" s="257">
        <v>1</v>
      </c>
      <c r="D191" s="155">
        <v>108.77</v>
      </c>
      <c r="E191" s="155">
        <f>ROUND((C191*D191),4)</f>
        <v>108.77</v>
      </c>
      <c r="G191" s="155"/>
    </row>
    <row r="192" spans="1:7">
      <c r="A192" s="253" t="s">
        <v>401</v>
      </c>
      <c r="B192" s="253" t="s">
        <v>2</v>
      </c>
      <c r="C192" s="254" t="s">
        <v>2</v>
      </c>
      <c r="D192" s="255" t="s">
        <v>2</v>
      </c>
      <c r="E192" s="255">
        <f>SUM(E191:E191)</f>
        <v>108.77</v>
      </c>
      <c r="G192" s="155"/>
    </row>
    <row r="193" spans="1:7">
      <c r="A193" s="253" t="s">
        <v>1104</v>
      </c>
      <c r="B193" s="253" t="s">
        <v>399</v>
      </c>
      <c r="C193" s="254" t="s">
        <v>1095</v>
      </c>
      <c r="D193" s="255" t="s">
        <v>1105</v>
      </c>
      <c r="E193" s="255" t="s">
        <v>1106</v>
      </c>
      <c r="G193" s="155"/>
    </row>
    <row r="194" spans="1:7">
      <c r="A194" s="256" t="s">
        <v>1160</v>
      </c>
      <c r="B194" s="256" t="s">
        <v>406</v>
      </c>
      <c r="C194" s="257">
        <v>0.5</v>
      </c>
      <c r="D194" s="155">
        <v>16.097100000000001</v>
      </c>
      <c r="E194" s="155">
        <f>ROUND((C194*D194),4)</f>
        <v>8.0486000000000004</v>
      </c>
      <c r="G194" s="155"/>
    </row>
    <row r="195" spans="1:7">
      <c r="A195" s="256" t="s">
        <v>1139</v>
      </c>
      <c r="B195" s="256" t="s">
        <v>406</v>
      </c>
      <c r="C195" s="257">
        <v>0.5</v>
      </c>
      <c r="D195" s="155">
        <v>11.571</v>
      </c>
      <c r="E195" s="155">
        <f>ROUND((C195*D195),4)</f>
        <v>5.7854999999999999</v>
      </c>
      <c r="G195" s="155"/>
    </row>
    <row r="196" spans="1:7" s="84" customFormat="1">
      <c r="A196" s="253" t="s">
        <v>401</v>
      </c>
      <c r="B196" s="253" t="s">
        <v>2</v>
      </c>
      <c r="C196" s="254" t="s">
        <v>2</v>
      </c>
      <c r="D196" s="255" t="s">
        <v>2</v>
      </c>
      <c r="E196" s="255">
        <f>SUM(E194:E195)</f>
        <v>13.834099999999999</v>
      </c>
      <c r="G196" s="155"/>
    </row>
    <row r="197" spans="1:7">
      <c r="A197" s="253" t="s">
        <v>402</v>
      </c>
      <c r="B197" s="253" t="s">
        <v>2</v>
      </c>
      <c r="C197" s="254" t="s">
        <v>2</v>
      </c>
      <c r="D197" s="255" t="s">
        <v>2</v>
      </c>
      <c r="E197" s="255">
        <f>E192+E196</f>
        <v>122.60409999999999</v>
      </c>
      <c r="G197" s="155"/>
    </row>
    <row r="198" spans="1:7">
      <c r="A198" s="261" t="s">
        <v>432</v>
      </c>
      <c r="B198" s="261" t="s">
        <v>433</v>
      </c>
      <c r="C198" s="262"/>
      <c r="D198" s="263"/>
      <c r="E198" s="263"/>
      <c r="G198" s="155"/>
    </row>
    <row r="199" spans="1:7" ht="36.75">
      <c r="A199" s="253" t="s">
        <v>1163</v>
      </c>
      <c r="B199" s="253"/>
      <c r="C199" s="254"/>
      <c r="D199" s="255"/>
      <c r="E199" s="255"/>
      <c r="G199" s="155"/>
    </row>
    <row r="200" spans="1:7">
      <c r="A200" s="253" t="s">
        <v>434</v>
      </c>
      <c r="B200" s="253"/>
      <c r="C200" s="254"/>
      <c r="D200" s="255"/>
      <c r="E200" s="255"/>
      <c r="G200" s="155"/>
    </row>
    <row r="201" spans="1:7">
      <c r="A201" s="253" t="s">
        <v>1164</v>
      </c>
      <c r="B201" s="253" t="s">
        <v>399</v>
      </c>
      <c r="C201" s="254" t="s">
        <v>1095</v>
      </c>
      <c r="D201" s="255" t="s">
        <v>1105</v>
      </c>
      <c r="E201" s="255" t="s">
        <v>1106</v>
      </c>
      <c r="G201" s="155"/>
    </row>
    <row r="202" spans="1:7" ht="24.75">
      <c r="A202" s="256" t="s">
        <v>1165</v>
      </c>
      <c r="B202" s="256" t="s">
        <v>435</v>
      </c>
      <c r="C202" s="257">
        <v>1</v>
      </c>
      <c r="D202" s="155">
        <v>353.51</v>
      </c>
      <c r="E202" s="155">
        <f>ROUND((C202*D202),4)</f>
        <v>353.51</v>
      </c>
      <c r="G202" s="155"/>
    </row>
    <row r="203" spans="1:7" s="84" customFormat="1">
      <c r="A203" s="253" t="s">
        <v>401</v>
      </c>
      <c r="B203" s="253" t="s">
        <v>2</v>
      </c>
      <c r="C203" s="254" t="s">
        <v>2</v>
      </c>
      <c r="D203" s="255" t="s">
        <v>2</v>
      </c>
      <c r="E203" s="255">
        <f>SUM(E202:E202)</f>
        <v>353.51</v>
      </c>
      <c r="G203" s="155"/>
    </row>
    <row r="204" spans="1:7">
      <c r="A204" s="253" t="s">
        <v>402</v>
      </c>
      <c r="B204" s="253" t="s">
        <v>2</v>
      </c>
      <c r="C204" s="254" t="s">
        <v>2</v>
      </c>
      <c r="D204" s="255" t="s">
        <v>2</v>
      </c>
      <c r="E204" s="255">
        <f>E203</f>
        <v>353.51</v>
      </c>
      <c r="G204" s="155"/>
    </row>
    <row r="205" spans="1:7">
      <c r="A205" s="261" t="s">
        <v>436</v>
      </c>
      <c r="B205" s="261" t="s">
        <v>437</v>
      </c>
      <c r="C205" s="262"/>
      <c r="D205" s="263"/>
      <c r="E205" s="263"/>
      <c r="G205" s="155"/>
    </row>
    <row r="206" spans="1:7" ht="48.75">
      <c r="A206" s="253" t="s">
        <v>1166</v>
      </c>
      <c r="B206" s="253"/>
      <c r="C206" s="254"/>
      <c r="D206" s="255"/>
      <c r="E206" s="255"/>
      <c r="G206" s="155"/>
    </row>
    <row r="207" spans="1:7">
      <c r="A207" s="253" t="s">
        <v>434</v>
      </c>
      <c r="B207" s="253"/>
      <c r="C207" s="254"/>
      <c r="D207" s="255"/>
      <c r="E207" s="255"/>
      <c r="G207" s="155"/>
    </row>
    <row r="208" spans="1:7">
      <c r="A208" s="253" t="s">
        <v>1164</v>
      </c>
      <c r="B208" s="253" t="s">
        <v>399</v>
      </c>
      <c r="C208" s="254" t="s">
        <v>1095</v>
      </c>
      <c r="D208" s="255" t="s">
        <v>1105</v>
      </c>
      <c r="E208" s="255" t="s">
        <v>1106</v>
      </c>
      <c r="G208" s="155"/>
    </row>
    <row r="209" spans="1:7" ht="24.75">
      <c r="A209" s="256" t="s">
        <v>1167</v>
      </c>
      <c r="B209" s="256" t="s">
        <v>435</v>
      </c>
      <c r="C209" s="257">
        <v>1</v>
      </c>
      <c r="D209" s="155">
        <v>513.77</v>
      </c>
      <c r="E209" s="155">
        <f>ROUND((C209*D209),4)</f>
        <v>513.77</v>
      </c>
      <c r="G209" s="155"/>
    </row>
    <row r="210" spans="1:7">
      <c r="A210" s="253" t="s">
        <v>401</v>
      </c>
      <c r="B210" s="253" t="s">
        <v>2</v>
      </c>
      <c r="C210" s="254" t="s">
        <v>2</v>
      </c>
      <c r="D210" s="255" t="s">
        <v>2</v>
      </c>
      <c r="E210" s="255">
        <f>SUM(E209:E209)</f>
        <v>513.77</v>
      </c>
      <c r="G210" s="155"/>
    </row>
    <row r="211" spans="1:7">
      <c r="A211" s="253" t="s">
        <v>1673</v>
      </c>
      <c r="B211" s="253" t="s">
        <v>399</v>
      </c>
      <c r="C211" s="254" t="s">
        <v>1095</v>
      </c>
      <c r="D211" s="255" t="s">
        <v>1096</v>
      </c>
      <c r="E211" s="255" t="s">
        <v>1097</v>
      </c>
      <c r="G211" s="155"/>
    </row>
    <row r="212" spans="1:7" ht="24.75">
      <c r="A212" s="256" t="s">
        <v>1168</v>
      </c>
      <c r="B212" s="256" t="s">
        <v>400</v>
      </c>
      <c r="C212" s="257">
        <v>0.4</v>
      </c>
      <c r="D212" s="155">
        <v>3.6</v>
      </c>
      <c r="E212" s="155">
        <f>ROUND((C212*D212),4)</f>
        <v>1.44</v>
      </c>
      <c r="G212" s="155"/>
    </row>
    <row r="213" spans="1:7">
      <c r="A213" s="256" t="s">
        <v>1169</v>
      </c>
      <c r="B213" s="256" t="s">
        <v>400</v>
      </c>
      <c r="C213" s="257">
        <v>0.1</v>
      </c>
      <c r="D213" s="155">
        <v>82.65</v>
      </c>
      <c r="E213" s="155">
        <f>ROUND((C213*D213),4)</f>
        <v>8.2650000000000006</v>
      </c>
      <c r="G213" s="155"/>
    </row>
    <row r="214" spans="1:7">
      <c r="A214" s="256" t="s">
        <v>1170</v>
      </c>
      <c r="B214" s="256" t="s">
        <v>400</v>
      </c>
      <c r="C214" s="257">
        <v>0.1</v>
      </c>
      <c r="D214" s="155">
        <v>287.92</v>
      </c>
      <c r="E214" s="155">
        <f>ROUND((C214*D214),4)</f>
        <v>28.792000000000002</v>
      </c>
      <c r="G214" s="155"/>
    </row>
    <row r="215" spans="1:7">
      <c r="A215" s="256" t="s">
        <v>1171</v>
      </c>
      <c r="B215" s="256" t="s">
        <v>400</v>
      </c>
      <c r="C215" s="257">
        <v>0.2</v>
      </c>
      <c r="D215" s="155">
        <v>126.65</v>
      </c>
      <c r="E215" s="155">
        <f>ROUND((C215*D215),4)</f>
        <v>25.33</v>
      </c>
      <c r="G215" s="155"/>
    </row>
    <row r="216" spans="1:7">
      <c r="A216" s="253" t="s">
        <v>401</v>
      </c>
      <c r="B216" s="253" t="s">
        <v>2</v>
      </c>
      <c r="C216" s="254" t="s">
        <v>2</v>
      </c>
      <c r="D216" s="255" t="s">
        <v>2</v>
      </c>
      <c r="E216" s="255">
        <f>SUM(E212:E215)</f>
        <v>63.826999999999998</v>
      </c>
      <c r="G216" s="155"/>
    </row>
    <row r="217" spans="1:7" s="84" customFormat="1">
      <c r="A217" s="253" t="s">
        <v>402</v>
      </c>
      <c r="B217" s="253" t="s">
        <v>2</v>
      </c>
      <c r="C217" s="254" t="s">
        <v>2</v>
      </c>
      <c r="D217" s="255" t="s">
        <v>2</v>
      </c>
      <c r="E217" s="255">
        <f>E210+E216</f>
        <v>577.59699999999998</v>
      </c>
      <c r="G217" s="155"/>
    </row>
    <row r="218" spans="1:7">
      <c r="A218" s="261" t="s">
        <v>438</v>
      </c>
      <c r="B218" s="261" t="s">
        <v>439</v>
      </c>
      <c r="C218" s="262"/>
      <c r="D218" s="263"/>
      <c r="E218" s="263"/>
      <c r="G218" s="155"/>
    </row>
    <row r="219" spans="1:7" ht="60.75">
      <c r="A219" s="258" t="s">
        <v>1172</v>
      </c>
      <c r="B219" s="256"/>
      <c r="C219" s="257"/>
      <c r="D219" s="155"/>
      <c r="E219" s="155"/>
      <c r="G219" s="155"/>
    </row>
    <row r="220" spans="1:7">
      <c r="A220" s="253" t="s">
        <v>440</v>
      </c>
      <c r="B220" s="253"/>
      <c r="C220" s="254"/>
      <c r="D220" s="255"/>
      <c r="E220" s="255"/>
      <c r="G220" s="155"/>
    </row>
    <row r="221" spans="1:7">
      <c r="A221" s="253" t="s">
        <v>1673</v>
      </c>
      <c r="B221" s="253" t="s">
        <v>399</v>
      </c>
      <c r="C221" s="254" t="s">
        <v>1095</v>
      </c>
      <c r="D221" s="255" t="s">
        <v>1096</v>
      </c>
      <c r="E221" s="255" t="s">
        <v>1097</v>
      </c>
      <c r="G221" s="155"/>
    </row>
    <row r="222" spans="1:7" ht="24.75">
      <c r="A222" s="256" t="s">
        <v>1173</v>
      </c>
      <c r="B222" s="256" t="s">
        <v>441</v>
      </c>
      <c r="C222" s="257">
        <v>1</v>
      </c>
      <c r="D222" s="155">
        <v>867.22</v>
      </c>
      <c r="E222" s="155">
        <f>ROUND((C222*D222),4)</f>
        <v>867.22</v>
      </c>
      <c r="G222" s="155"/>
    </row>
    <row r="223" spans="1:7">
      <c r="A223" s="253" t="s">
        <v>401</v>
      </c>
      <c r="B223" s="253" t="s">
        <v>2</v>
      </c>
      <c r="C223" s="254" t="s">
        <v>2</v>
      </c>
      <c r="D223" s="255" t="s">
        <v>2</v>
      </c>
      <c r="E223" s="255">
        <f>SUM(E222:E222)</f>
        <v>867.22</v>
      </c>
      <c r="G223" s="155"/>
    </row>
    <row r="224" spans="1:7">
      <c r="A224" s="253" t="s">
        <v>402</v>
      </c>
      <c r="B224" s="253" t="s">
        <v>2</v>
      </c>
      <c r="C224" s="254" t="s">
        <v>2</v>
      </c>
      <c r="D224" s="255" t="s">
        <v>2</v>
      </c>
      <c r="E224" s="255">
        <f>E223</f>
        <v>867.22</v>
      </c>
      <c r="G224" s="155"/>
    </row>
    <row r="225" spans="1:7">
      <c r="A225" s="261" t="s">
        <v>442</v>
      </c>
      <c r="B225" s="261" t="s">
        <v>443</v>
      </c>
      <c r="C225" s="262"/>
      <c r="D225" s="263"/>
      <c r="E225" s="263"/>
      <c r="G225" s="155"/>
    </row>
    <row r="226" spans="1:7">
      <c r="A226" s="260" t="s">
        <v>1174</v>
      </c>
      <c r="B226" s="253"/>
      <c r="C226" s="254"/>
      <c r="D226" s="255"/>
      <c r="E226" s="255"/>
      <c r="G226" s="155"/>
    </row>
    <row r="227" spans="1:7">
      <c r="A227" s="253" t="s">
        <v>422</v>
      </c>
      <c r="B227" s="253"/>
      <c r="C227" s="254"/>
      <c r="D227" s="255"/>
      <c r="E227" s="255"/>
      <c r="G227" s="155"/>
    </row>
    <row r="228" spans="1:7" s="84" customFormat="1">
      <c r="A228" s="253" t="s">
        <v>1673</v>
      </c>
      <c r="B228" s="253" t="s">
        <v>399</v>
      </c>
      <c r="C228" s="254" t="s">
        <v>1095</v>
      </c>
      <c r="D228" s="255" t="s">
        <v>1096</v>
      </c>
      <c r="E228" s="255" t="s">
        <v>1097</v>
      </c>
      <c r="G228" s="155"/>
    </row>
    <row r="229" spans="1:7">
      <c r="A229" s="256" t="s">
        <v>1175</v>
      </c>
      <c r="B229" s="256" t="s">
        <v>423</v>
      </c>
      <c r="C229" s="257">
        <v>0.6</v>
      </c>
      <c r="D229" s="155">
        <v>0.56999999999999995</v>
      </c>
      <c r="E229" s="155">
        <f>ROUND((C229*D229),4)</f>
        <v>0.34200000000000003</v>
      </c>
      <c r="G229" s="155"/>
    </row>
    <row r="230" spans="1:7" ht="24.75">
      <c r="A230" s="256" t="s">
        <v>1176</v>
      </c>
      <c r="B230" s="256" t="s">
        <v>400</v>
      </c>
      <c r="C230" s="257">
        <v>0.22727269999999999</v>
      </c>
      <c r="D230" s="155">
        <v>15.85</v>
      </c>
      <c r="E230" s="155">
        <f>ROUND((C230*D230),4)</f>
        <v>3.6023000000000001</v>
      </c>
      <c r="G230" s="155"/>
    </row>
    <row r="231" spans="1:7">
      <c r="A231" s="256" t="s">
        <v>1177</v>
      </c>
      <c r="B231" s="256" t="s">
        <v>444</v>
      </c>
      <c r="C231" s="257">
        <v>2.1999999999999999E-2</v>
      </c>
      <c r="D231" s="155">
        <v>16.41</v>
      </c>
      <c r="E231" s="155">
        <f>ROUND((C231*D231),4)</f>
        <v>0.36099999999999999</v>
      </c>
      <c r="G231" s="155"/>
    </row>
    <row r="232" spans="1:7" ht="24.75">
      <c r="A232" s="256" t="s">
        <v>1132</v>
      </c>
      <c r="B232" s="256" t="s">
        <v>73</v>
      </c>
      <c r="C232" s="257">
        <v>1.58</v>
      </c>
      <c r="D232" s="155">
        <v>6.24</v>
      </c>
      <c r="E232" s="155">
        <f>ROUND((C232*D232),4)</f>
        <v>9.8591999999999995</v>
      </c>
      <c r="G232" s="155"/>
    </row>
    <row r="233" spans="1:7">
      <c r="A233" s="256" t="s">
        <v>1178</v>
      </c>
      <c r="B233" s="256" t="s">
        <v>423</v>
      </c>
      <c r="C233" s="257">
        <v>0.15</v>
      </c>
      <c r="D233" s="155">
        <v>7.6</v>
      </c>
      <c r="E233" s="155">
        <f>ROUND((C233*D233),4)</f>
        <v>1.1399999999999999</v>
      </c>
      <c r="G233" s="155"/>
    </row>
    <row r="234" spans="1:7">
      <c r="A234" s="253" t="s">
        <v>401</v>
      </c>
      <c r="B234" s="253" t="s">
        <v>2</v>
      </c>
      <c r="C234" s="254" t="s">
        <v>2</v>
      </c>
      <c r="D234" s="255" t="s">
        <v>2</v>
      </c>
      <c r="E234" s="255">
        <f>SUM(E229:E233)</f>
        <v>15.304500000000001</v>
      </c>
      <c r="G234" s="155"/>
    </row>
    <row r="235" spans="1:7">
      <c r="A235" s="253" t="s">
        <v>1104</v>
      </c>
      <c r="B235" s="253" t="s">
        <v>399</v>
      </c>
      <c r="C235" s="254" t="s">
        <v>1095</v>
      </c>
      <c r="D235" s="255" t="s">
        <v>1105</v>
      </c>
      <c r="E235" s="255" t="s">
        <v>1106</v>
      </c>
      <c r="G235" s="155"/>
    </row>
    <row r="236" spans="1:7">
      <c r="A236" s="256" t="s">
        <v>1138</v>
      </c>
      <c r="B236" s="256" t="s">
        <v>406</v>
      </c>
      <c r="C236" s="257">
        <v>0.8</v>
      </c>
      <c r="D236" s="155">
        <v>15.9971</v>
      </c>
      <c r="E236" s="155">
        <f>ROUND((C236*D236),4)</f>
        <v>12.797700000000001</v>
      </c>
      <c r="G236" s="155"/>
    </row>
    <row r="237" spans="1:7">
      <c r="A237" s="256" t="s">
        <v>1179</v>
      </c>
      <c r="B237" s="256" t="s">
        <v>406</v>
      </c>
      <c r="C237" s="257">
        <v>0.3</v>
      </c>
      <c r="D237" s="155">
        <v>16.0305</v>
      </c>
      <c r="E237" s="155">
        <f>ROUND((C237*D237),4)</f>
        <v>4.8091999999999997</v>
      </c>
      <c r="G237" s="155"/>
    </row>
    <row r="238" spans="1:7">
      <c r="A238" s="256" t="s">
        <v>1139</v>
      </c>
      <c r="B238" s="256" t="s">
        <v>406</v>
      </c>
      <c r="C238" s="257">
        <v>0.95</v>
      </c>
      <c r="D238" s="155">
        <v>11.571</v>
      </c>
      <c r="E238" s="155">
        <f>ROUND((C238*D238),4)</f>
        <v>10.9925</v>
      </c>
      <c r="G238" s="155"/>
    </row>
    <row r="239" spans="1:7">
      <c r="A239" s="253" t="s">
        <v>401</v>
      </c>
      <c r="B239" s="253" t="s">
        <v>2</v>
      </c>
      <c r="C239" s="254" t="s">
        <v>2</v>
      </c>
      <c r="D239" s="255" t="s">
        <v>2</v>
      </c>
      <c r="E239" s="255">
        <f>SUM(E236:E238)</f>
        <v>28.599399999999999</v>
      </c>
      <c r="G239" s="155"/>
    </row>
    <row r="240" spans="1:7" s="84" customFormat="1">
      <c r="A240" s="253" t="s">
        <v>402</v>
      </c>
      <c r="B240" s="253" t="s">
        <v>2</v>
      </c>
      <c r="C240" s="254" t="s">
        <v>2</v>
      </c>
      <c r="D240" s="255" t="s">
        <v>2</v>
      </c>
      <c r="E240" s="255">
        <f>E234+E239</f>
        <v>43.9039</v>
      </c>
      <c r="G240" s="155"/>
    </row>
    <row r="241" spans="1:7">
      <c r="A241" s="261" t="s">
        <v>445</v>
      </c>
      <c r="B241" s="261" t="s">
        <v>446</v>
      </c>
      <c r="C241" s="262"/>
      <c r="D241" s="263"/>
      <c r="E241" s="263"/>
      <c r="G241" s="155"/>
    </row>
    <row r="242" spans="1:7" ht="36.75">
      <c r="A242" s="253" t="s">
        <v>1180</v>
      </c>
      <c r="B242" s="253"/>
      <c r="C242" s="254"/>
      <c r="D242" s="255"/>
      <c r="E242" s="255"/>
      <c r="G242" s="155"/>
    </row>
    <row r="243" spans="1:7">
      <c r="A243" s="253" t="s">
        <v>398</v>
      </c>
      <c r="B243" s="253"/>
      <c r="C243" s="254"/>
      <c r="D243" s="255"/>
      <c r="E243" s="255"/>
      <c r="G243" s="155"/>
    </row>
    <row r="244" spans="1:7">
      <c r="A244" s="253" t="s">
        <v>1104</v>
      </c>
      <c r="B244" s="253" t="s">
        <v>399</v>
      </c>
      <c r="C244" s="254" t="s">
        <v>1095</v>
      </c>
      <c r="D244" s="255" t="s">
        <v>1105</v>
      </c>
      <c r="E244" s="255" t="s">
        <v>1106</v>
      </c>
      <c r="G244" s="155"/>
    </row>
    <row r="245" spans="1:7" ht="24.75">
      <c r="A245" s="256" t="s">
        <v>1181</v>
      </c>
      <c r="B245" s="256" t="s">
        <v>1080</v>
      </c>
      <c r="C245" s="257">
        <v>0.36784</v>
      </c>
      <c r="D245" s="155">
        <v>330.58850000000001</v>
      </c>
      <c r="E245" s="155">
        <f>ROUND((C245*D245),4)</f>
        <v>121.6037</v>
      </c>
      <c r="G245" s="155"/>
    </row>
    <row r="246" spans="1:7" ht="36.75">
      <c r="A246" s="256" t="s">
        <v>1182</v>
      </c>
      <c r="B246" s="256" t="s">
        <v>306</v>
      </c>
      <c r="C246" s="257">
        <v>2.42</v>
      </c>
      <c r="D246" s="155">
        <v>28.212499999999999</v>
      </c>
      <c r="E246" s="155">
        <f>ROUND((C246*D246),4)</f>
        <v>68.274299999999997</v>
      </c>
      <c r="G246" s="155"/>
    </row>
    <row r="247" spans="1:7" ht="36.75">
      <c r="A247" s="256" t="s">
        <v>1183</v>
      </c>
      <c r="B247" s="256" t="s">
        <v>423</v>
      </c>
      <c r="C247" s="257">
        <v>26.34</v>
      </c>
      <c r="D247" s="155">
        <v>9.2776999999999994</v>
      </c>
      <c r="E247" s="155">
        <f>ROUND((C247*D247),4)</f>
        <v>244.37459999999999</v>
      </c>
      <c r="G247" s="155"/>
    </row>
    <row r="248" spans="1:7" s="84" customFormat="1" ht="24.75">
      <c r="A248" s="256" t="s">
        <v>1184</v>
      </c>
      <c r="B248" s="256" t="s">
        <v>306</v>
      </c>
      <c r="C248" s="257">
        <v>6.944</v>
      </c>
      <c r="D248" s="155">
        <v>96.602599999999995</v>
      </c>
      <c r="E248" s="155">
        <f>ROUND((C248*D248),4)</f>
        <v>670.80849999999998</v>
      </c>
      <c r="G248" s="155"/>
    </row>
    <row r="249" spans="1:7" ht="24.75">
      <c r="A249" s="256" t="s">
        <v>1185</v>
      </c>
      <c r="B249" s="256" t="s">
        <v>306</v>
      </c>
      <c r="C249" s="257">
        <v>0.77</v>
      </c>
      <c r="D249" s="155">
        <v>30.7697</v>
      </c>
      <c r="E249" s="155">
        <f>ROUND((C249*D249),4)</f>
        <v>23.692699999999999</v>
      </c>
      <c r="G249" s="155"/>
    </row>
    <row r="250" spans="1:7">
      <c r="A250" s="253" t="s">
        <v>401</v>
      </c>
      <c r="B250" s="253" t="s">
        <v>2</v>
      </c>
      <c r="C250" s="254" t="s">
        <v>2</v>
      </c>
      <c r="D250" s="255" t="s">
        <v>2</v>
      </c>
      <c r="E250" s="255">
        <f>SUM(E245:E249)</f>
        <v>1128.7538</v>
      </c>
      <c r="G250" s="155"/>
    </row>
    <row r="251" spans="1:7">
      <c r="A251" s="253" t="s">
        <v>402</v>
      </c>
      <c r="B251" s="253" t="s">
        <v>2</v>
      </c>
      <c r="C251" s="254" t="s">
        <v>2</v>
      </c>
      <c r="D251" s="255" t="s">
        <v>2</v>
      </c>
      <c r="E251" s="255">
        <f>E250</f>
        <v>1128.7538</v>
      </c>
      <c r="G251" s="155"/>
    </row>
    <row r="252" spans="1:7">
      <c r="A252" s="261" t="s">
        <v>447</v>
      </c>
      <c r="B252" s="261" t="s">
        <v>448</v>
      </c>
      <c r="C252" s="262"/>
      <c r="D252" s="263"/>
      <c r="E252" s="263"/>
      <c r="G252" s="155"/>
    </row>
    <row r="253" spans="1:7" ht="36.75">
      <c r="A253" s="253" t="s">
        <v>1186</v>
      </c>
      <c r="B253" s="253"/>
      <c r="C253" s="254"/>
      <c r="D253" s="255"/>
      <c r="E253" s="255"/>
      <c r="G253" s="155"/>
    </row>
    <row r="254" spans="1:7">
      <c r="A254" s="253" t="s">
        <v>450</v>
      </c>
      <c r="B254" s="253"/>
      <c r="C254" s="254"/>
      <c r="D254" s="255"/>
      <c r="E254" s="255"/>
      <c r="G254" s="155"/>
    </row>
    <row r="255" spans="1:7">
      <c r="A255" s="253" t="s">
        <v>1104</v>
      </c>
      <c r="B255" s="253" t="s">
        <v>399</v>
      </c>
      <c r="C255" s="254" t="s">
        <v>1095</v>
      </c>
      <c r="D255" s="255" t="s">
        <v>1105</v>
      </c>
      <c r="E255" s="255" t="s">
        <v>1106</v>
      </c>
      <c r="G255" s="155"/>
    </row>
    <row r="256" spans="1:7" ht="36.75">
      <c r="A256" s="256" t="s">
        <v>1711</v>
      </c>
      <c r="B256" s="256" t="s">
        <v>406</v>
      </c>
      <c r="C256" s="257">
        <v>1</v>
      </c>
      <c r="D256" s="155">
        <v>62.61</v>
      </c>
      <c r="E256" s="155">
        <f t="shared" ref="E256:E261" si="1">ROUND((C256*D256),4)</f>
        <v>62.61</v>
      </c>
      <c r="G256" s="155"/>
    </row>
    <row r="257" spans="1:7" s="84" customFormat="1" ht="36.75">
      <c r="A257" s="256" t="s">
        <v>1712</v>
      </c>
      <c r="B257" s="256" t="s">
        <v>406</v>
      </c>
      <c r="C257" s="257">
        <v>1</v>
      </c>
      <c r="D257" s="155">
        <v>13.980700000000001</v>
      </c>
      <c r="E257" s="155">
        <f t="shared" si="1"/>
        <v>13.980700000000001</v>
      </c>
      <c r="G257" s="155"/>
    </row>
    <row r="258" spans="1:7">
      <c r="A258" s="256" t="s">
        <v>1187</v>
      </c>
      <c r="B258" s="256" t="s">
        <v>406</v>
      </c>
      <c r="C258" s="257">
        <v>1</v>
      </c>
      <c r="D258" s="155">
        <v>12.5945</v>
      </c>
      <c r="E258" s="155">
        <f t="shared" si="1"/>
        <v>12.5945</v>
      </c>
      <c r="G258" s="155"/>
    </row>
    <row r="259" spans="1:7" ht="36.75">
      <c r="A259" s="256" t="s">
        <v>1713</v>
      </c>
      <c r="B259" s="256" t="s">
        <v>406</v>
      </c>
      <c r="C259" s="257">
        <v>1</v>
      </c>
      <c r="D259" s="155">
        <v>11.1846</v>
      </c>
      <c r="E259" s="155">
        <f t="shared" si="1"/>
        <v>11.1846</v>
      </c>
      <c r="G259" s="155"/>
    </row>
    <row r="260" spans="1:7" ht="36.75">
      <c r="A260" s="256" t="s">
        <v>1714</v>
      </c>
      <c r="B260" s="256" t="s">
        <v>406</v>
      </c>
      <c r="C260" s="257">
        <v>1</v>
      </c>
      <c r="D260" s="155">
        <v>2.8569</v>
      </c>
      <c r="E260" s="155">
        <f t="shared" si="1"/>
        <v>2.8569</v>
      </c>
      <c r="G260" s="155"/>
    </row>
    <row r="261" spans="1:7" ht="36.75">
      <c r="A261" s="256" t="s">
        <v>1715</v>
      </c>
      <c r="B261" s="256" t="s">
        <v>406</v>
      </c>
      <c r="C261" s="257">
        <v>1</v>
      </c>
      <c r="D261" s="155">
        <v>0.58760000000000001</v>
      </c>
      <c r="E261" s="155">
        <f t="shared" si="1"/>
        <v>0.58760000000000001</v>
      </c>
      <c r="G261" s="155"/>
    </row>
    <row r="262" spans="1:7">
      <c r="A262" s="253" t="s">
        <v>401</v>
      </c>
      <c r="B262" s="253" t="s">
        <v>2</v>
      </c>
      <c r="C262" s="254" t="s">
        <v>2</v>
      </c>
      <c r="D262" s="255" t="s">
        <v>2</v>
      </c>
      <c r="E262" s="255">
        <f>SUM(E256:E261)</f>
        <v>103.81429999999999</v>
      </c>
      <c r="G262" s="155"/>
    </row>
    <row r="263" spans="1:7">
      <c r="A263" s="253" t="s">
        <v>402</v>
      </c>
      <c r="B263" s="253" t="s">
        <v>2</v>
      </c>
      <c r="C263" s="254" t="s">
        <v>2</v>
      </c>
      <c r="D263" s="255" t="s">
        <v>2</v>
      </c>
      <c r="E263" s="255">
        <f>E262</f>
        <v>103.81429999999999</v>
      </c>
      <c r="G263" s="155"/>
    </row>
    <row r="264" spans="1:7">
      <c r="A264" s="261" t="s">
        <v>451</v>
      </c>
      <c r="B264" s="261" t="s">
        <v>452</v>
      </c>
      <c r="C264" s="262"/>
      <c r="D264" s="263"/>
      <c r="E264" s="263"/>
      <c r="G264" s="155"/>
    </row>
    <row r="265" spans="1:7" s="84" customFormat="1">
      <c r="A265" s="260" t="s">
        <v>1188</v>
      </c>
      <c r="B265" s="253"/>
      <c r="C265" s="254"/>
      <c r="D265" s="255"/>
      <c r="E265" s="255"/>
      <c r="G265" s="155"/>
    </row>
    <row r="266" spans="1:7">
      <c r="A266" s="253" t="s">
        <v>422</v>
      </c>
      <c r="B266" s="253"/>
      <c r="C266" s="254"/>
      <c r="D266" s="255"/>
      <c r="E266" s="255"/>
      <c r="G266" s="155"/>
    </row>
    <row r="267" spans="1:7">
      <c r="A267" s="253" t="s">
        <v>1164</v>
      </c>
      <c r="B267" s="253" t="s">
        <v>399</v>
      </c>
      <c r="C267" s="254" t="s">
        <v>1095</v>
      </c>
      <c r="D267" s="255" t="s">
        <v>1105</v>
      </c>
      <c r="E267" s="255" t="s">
        <v>1106</v>
      </c>
      <c r="G267" s="155"/>
    </row>
    <row r="268" spans="1:7">
      <c r="A268" s="256" t="s">
        <v>1189</v>
      </c>
      <c r="B268" s="256" t="s">
        <v>406</v>
      </c>
      <c r="C268" s="257">
        <v>2.5000000000000001E-3</v>
      </c>
      <c r="D268" s="155">
        <v>1.76</v>
      </c>
      <c r="E268" s="155">
        <f>ROUND((C268*D268),4)</f>
        <v>4.4000000000000003E-3</v>
      </c>
      <c r="G268" s="155"/>
    </row>
    <row r="269" spans="1:7" ht="24.75">
      <c r="A269" s="256" t="s">
        <v>1190</v>
      </c>
      <c r="B269" s="256" t="s">
        <v>406</v>
      </c>
      <c r="C269" s="257">
        <v>2.5000000000000001E-3</v>
      </c>
      <c r="D269" s="155">
        <v>1.76</v>
      </c>
      <c r="E269" s="155">
        <f>ROUND((C269*D269),4)</f>
        <v>4.4000000000000003E-3</v>
      </c>
      <c r="G269" s="155"/>
    </row>
    <row r="270" spans="1:7">
      <c r="A270" s="253" t="s">
        <v>401</v>
      </c>
      <c r="B270" s="253" t="s">
        <v>2</v>
      </c>
      <c r="C270" s="254" t="s">
        <v>2</v>
      </c>
      <c r="D270" s="255" t="s">
        <v>2</v>
      </c>
      <c r="E270" s="255">
        <f>SUM(E268:E269)</f>
        <v>8.8000000000000005E-3</v>
      </c>
      <c r="G270" s="155"/>
    </row>
    <row r="271" spans="1:7">
      <c r="A271" s="253" t="s">
        <v>1673</v>
      </c>
      <c r="B271" s="253" t="s">
        <v>399</v>
      </c>
      <c r="C271" s="254" t="s">
        <v>1095</v>
      </c>
      <c r="D271" s="255" t="s">
        <v>1096</v>
      </c>
      <c r="E271" s="255" t="s">
        <v>1097</v>
      </c>
      <c r="G271" s="155"/>
    </row>
    <row r="272" spans="1:7" ht="24.75">
      <c r="A272" s="256" t="s">
        <v>1191</v>
      </c>
      <c r="B272" s="256" t="s">
        <v>73</v>
      </c>
      <c r="C272" s="257">
        <v>2.8860000000000001E-3</v>
      </c>
      <c r="D272" s="155">
        <v>9.85</v>
      </c>
      <c r="E272" s="155">
        <f>ROUND((C272*D272),4)</f>
        <v>2.8400000000000002E-2</v>
      </c>
      <c r="G272" s="155"/>
    </row>
    <row r="273" spans="1:7">
      <c r="A273" s="256" t="s">
        <v>1192</v>
      </c>
      <c r="B273" s="256" t="s">
        <v>454</v>
      </c>
      <c r="C273" s="257">
        <v>4.4000000000000002E-6</v>
      </c>
      <c r="D273" s="155">
        <v>64.19</v>
      </c>
      <c r="E273" s="155">
        <f>ROUND((C273*D273),4)</f>
        <v>2.9999999999999997E-4</v>
      </c>
      <c r="G273" s="155"/>
    </row>
    <row r="274" spans="1:7">
      <c r="A274" s="253" t="s">
        <v>401</v>
      </c>
      <c r="B274" s="253" t="s">
        <v>2</v>
      </c>
      <c r="C274" s="254" t="s">
        <v>2</v>
      </c>
      <c r="D274" s="255" t="s">
        <v>2</v>
      </c>
      <c r="E274" s="255">
        <f>SUM(E272:E273)</f>
        <v>2.8700000000000003E-2</v>
      </c>
      <c r="G274" s="155"/>
    </row>
    <row r="275" spans="1:7" s="84" customFormat="1">
      <c r="A275" s="253" t="s">
        <v>1104</v>
      </c>
      <c r="B275" s="253" t="s">
        <v>399</v>
      </c>
      <c r="C275" s="254" t="s">
        <v>1095</v>
      </c>
      <c r="D275" s="255" t="s">
        <v>1105</v>
      </c>
      <c r="E275" s="255" t="s">
        <v>1106</v>
      </c>
      <c r="G275" s="155"/>
    </row>
    <row r="276" spans="1:7">
      <c r="A276" s="256" t="s">
        <v>1193</v>
      </c>
      <c r="B276" s="256" t="s">
        <v>406</v>
      </c>
      <c r="C276" s="257">
        <v>2.5000000000000001E-3</v>
      </c>
      <c r="D276" s="155">
        <v>17.8765</v>
      </c>
      <c r="E276" s="155">
        <f>ROUND((C276*D276),4)</f>
        <v>4.4699999999999997E-2</v>
      </c>
      <c r="G276" s="155"/>
    </row>
    <row r="277" spans="1:7">
      <c r="A277" s="256" t="s">
        <v>1194</v>
      </c>
      <c r="B277" s="256" t="s">
        <v>406</v>
      </c>
      <c r="C277" s="257">
        <v>2.5000000000000001E-3</v>
      </c>
      <c r="D277" s="155">
        <v>19.0946</v>
      </c>
      <c r="E277" s="155">
        <f>ROUND((C277*D277),4)</f>
        <v>4.7699999999999999E-2</v>
      </c>
      <c r="G277" s="155"/>
    </row>
    <row r="278" spans="1:7">
      <c r="A278" s="256" t="s">
        <v>1139</v>
      </c>
      <c r="B278" s="256" t="s">
        <v>406</v>
      </c>
      <c r="C278" s="257">
        <v>7.4999999999999997E-3</v>
      </c>
      <c r="D278" s="155">
        <v>11.571</v>
      </c>
      <c r="E278" s="155">
        <f>ROUND((C278*D278),4)</f>
        <v>8.6800000000000002E-2</v>
      </c>
      <c r="G278" s="155"/>
    </row>
    <row r="279" spans="1:7">
      <c r="A279" s="256" t="s">
        <v>1195</v>
      </c>
      <c r="B279" s="256" t="s">
        <v>406</v>
      </c>
      <c r="C279" s="257">
        <v>2E-3</v>
      </c>
      <c r="D279" s="155">
        <v>17.102900000000002</v>
      </c>
      <c r="E279" s="155">
        <f>ROUND((C279*D279),4)</f>
        <v>3.4200000000000001E-2</v>
      </c>
      <c r="G279" s="155"/>
    </row>
    <row r="280" spans="1:7" ht="24.75">
      <c r="A280" s="256" t="s">
        <v>1196</v>
      </c>
      <c r="B280" s="256" t="s">
        <v>453</v>
      </c>
      <c r="C280" s="257">
        <v>1E-3</v>
      </c>
      <c r="D280" s="155">
        <v>72.560400000000001</v>
      </c>
      <c r="E280" s="155">
        <f>ROUND((C280*D280),4)</f>
        <v>7.2599999999999998E-2</v>
      </c>
      <c r="G280" s="155"/>
    </row>
    <row r="281" spans="1:7">
      <c r="A281" s="253" t="s">
        <v>401</v>
      </c>
      <c r="B281" s="253" t="s">
        <v>2</v>
      </c>
      <c r="C281" s="254" t="s">
        <v>2</v>
      </c>
      <c r="D281" s="255" t="s">
        <v>2</v>
      </c>
      <c r="E281" s="255">
        <f>SUM(E276:E280)</f>
        <v>0.28600000000000003</v>
      </c>
      <c r="G281" s="155"/>
    </row>
    <row r="282" spans="1:7">
      <c r="A282" s="253" t="s">
        <v>402</v>
      </c>
      <c r="B282" s="253" t="s">
        <v>2</v>
      </c>
      <c r="C282" s="254" t="s">
        <v>2</v>
      </c>
      <c r="D282" s="255" t="s">
        <v>2</v>
      </c>
      <c r="E282" s="255">
        <f>E270+E274+E281</f>
        <v>0.32350000000000001</v>
      </c>
      <c r="G282" s="155"/>
    </row>
    <row r="283" spans="1:7" s="84" customFormat="1">
      <c r="A283" s="261" t="s">
        <v>455</v>
      </c>
      <c r="B283" s="261" t="s">
        <v>456</v>
      </c>
      <c r="C283" s="262"/>
      <c r="D283" s="263"/>
      <c r="E283" s="263"/>
      <c r="G283" s="155"/>
    </row>
    <row r="284" spans="1:7">
      <c r="A284" s="260" t="s">
        <v>1197</v>
      </c>
      <c r="B284" s="253"/>
      <c r="C284" s="254"/>
      <c r="D284" s="255"/>
      <c r="E284" s="255"/>
      <c r="G284" s="155"/>
    </row>
    <row r="285" spans="1:7">
      <c r="A285" s="253" t="s">
        <v>422</v>
      </c>
      <c r="B285" s="253"/>
      <c r="C285" s="254"/>
      <c r="D285" s="255"/>
      <c r="E285" s="255"/>
      <c r="G285" s="155"/>
    </row>
    <row r="286" spans="1:7">
      <c r="A286" s="253" t="s">
        <v>1104</v>
      </c>
      <c r="B286" s="253" t="s">
        <v>399</v>
      </c>
      <c r="C286" s="254" t="s">
        <v>1095</v>
      </c>
      <c r="D286" s="255" t="s">
        <v>1105</v>
      </c>
      <c r="E286" s="255" t="s">
        <v>1106</v>
      </c>
      <c r="G286" s="155"/>
    </row>
    <row r="287" spans="1:7" ht="24.75">
      <c r="A287" s="256" t="s">
        <v>1716</v>
      </c>
      <c r="B287" s="256" t="s">
        <v>453</v>
      </c>
      <c r="C287" s="257">
        <v>2E-3</v>
      </c>
      <c r="D287" s="155">
        <v>194.07329999999999</v>
      </c>
      <c r="E287" s="155">
        <f>ROUND((C287*D287),4)</f>
        <v>0.3881</v>
      </c>
      <c r="G287" s="155"/>
    </row>
    <row r="288" spans="1:7">
      <c r="A288" s="256" t="s">
        <v>1139</v>
      </c>
      <c r="B288" s="256" t="s">
        <v>406</v>
      </c>
      <c r="C288" s="257">
        <v>1.6999999999999999E-3</v>
      </c>
      <c r="D288" s="155">
        <v>11.571</v>
      </c>
      <c r="E288" s="155">
        <f>ROUND((C288*D288),4)</f>
        <v>1.9699999999999999E-2</v>
      </c>
      <c r="G288" s="155"/>
    </row>
    <row r="289" spans="1:7">
      <c r="A289" s="253" t="s">
        <v>401</v>
      </c>
      <c r="B289" s="253" t="s">
        <v>2</v>
      </c>
      <c r="C289" s="254" t="s">
        <v>2</v>
      </c>
      <c r="D289" s="255" t="s">
        <v>2</v>
      </c>
      <c r="E289" s="255">
        <f>SUM(E287:E288)</f>
        <v>0.4078</v>
      </c>
      <c r="G289" s="155"/>
    </row>
    <row r="290" spans="1:7" s="84" customFormat="1">
      <c r="A290" s="253" t="s">
        <v>402</v>
      </c>
      <c r="B290" s="253" t="s">
        <v>2</v>
      </c>
      <c r="C290" s="254" t="s">
        <v>2</v>
      </c>
      <c r="D290" s="255" t="s">
        <v>2</v>
      </c>
      <c r="E290" s="255">
        <f>E289</f>
        <v>0.4078</v>
      </c>
      <c r="G290" s="155"/>
    </row>
    <row r="291" spans="1:7">
      <c r="A291" s="261" t="s">
        <v>457</v>
      </c>
      <c r="B291" s="261" t="s">
        <v>458</v>
      </c>
      <c r="C291" s="262"/>
      <c r="D291" s="263"/>
      <c r="E291" s="263"/>
      <c r="G291" s="155"/>
    </row>
    <row r="292" spans="1:7" ht="36.75">
      <c r="A292" s="253" t="s">
        <v>1198</v>
      </c>
      <c r="B292" s="253"/>
      <c r="C292" s="254"/>
      <c r="D292" s="255"/>
      <c r="E292" s="255"/>
      <c r="G292" s="155"/>
    </row>
    <row r="293" spans="1:7">
      <c r="A293" s="253" t="s">
        <v>459</v>
      </c>
      <c r="B293" s="253"/>
      <c r="C293" s="254"/>
      <c r="D293" s="255"/>
      <c r="E293" s="255"/>
      <c r="G293" s="155"/>
    </row>
    <row r="294" spans="1:7">
      <c r="A294" s="253" t="s">
        <v>1104</v>
      </c>
      <c r="B294" s="253" t="s">
        <v>399</v>
      </c>
      <c r="C294" s="254" t="s">
        <v>1095</v>
      </c>
      <c r="D294" s="255" t="s">
        <v>1105</v>
      </c>
      <c r="E294" s="255" t="s">
        <v>1106</v>
      </c>
      <c r="G294" s="155"/>
    </row>
    <row r="295" spans="1:7" ht="24.75">
      <c r="A295" s="256" t="s">
        <v>1716</v>
      </c>
      <c r="B295" s="256" t="s">
        <v>453</v>
      </c>
      <c r="C295" s="257">
        <v>9.3457999999999996E-3</v>
      </c>
      <c r="D295" s="155">
        <v>194.07329999999999</v>
      </c>
      <c r="E295" s="155">
        <f>ROUND((C295*D295),4)</f>
        <v>1.8138000000000001</v>
      </c>
      <c r="G295" s="155"/>
    </row>
    <row r="296" spans="1:7" ht="24.75">
      <c r="A296" s="256" t="s">
        <v>1717</v>
      </c>
      <c r="B296" s="256" t="s">
        <v>453</v>
      </c>
      <c r="C296" s="257">
        <v>5.4206000000000002E-3</v>
      </c>
      <c r="D296" s="155">
        <v>181.8355</v>
      </c>
      <c r="E296" s="155">
        <f>ROUND((C296*D296),4)</f>
        <v>0.98570000000000002</v>
      </c>
      <c r="G296" s="155"/>
    </row>
    <row r="297" spans="1:7" s="84" customFormat="1" ht="24.75">
      <c r="A297" s="256" t="s">
        <v>1718</v>
      </c>
      <c r="B297" s="256" t="s">
        <v>460</v>
      </c>
      <c r="C297" s="257">
        <v>3.9252000000000002E-3</v>
      </c>
      <c r="D297" s="155">
        <v>51.692799999999998</v>
      </c>
      <c r="E297" s="155">
        <f>ROUND((C297*D297),4)</f>
        <v>0.2029</v>
      </c>
      <c r="G297" s="155"/>
    </row>
    <row r="298" spans="1:7">
      <c r="A298" s="256" t="s">
        <v>1139</v>
      </c>
      <c r="B298" s="256" t="s">
        <v>406</v>
      </c>
      <c r="C298" s="257">
        <v>1.8691599999999999E-2</v>
      </c>
      <c r="D298" s="155">
        <v>11.571</v>
      </c>
      <c r="E298" s="155">
        <f>ROUND((C298*D298),4)</f>
        <v>0.21629999999999999</v>
      </c>
      <c r="G298" s="155"/>
    </row>
    <row r="299" spans="1:7">
      <c r="A299" s="253" t="s">
        <v>401</v>
      </c>
      <c r="B299" s="253" t="s">
        <v>2</v>
      </c>
      <c r="C299" s="254" t="s">
        <v>2</v>
      </c>
      <c r="D299" s="255" t="s">
        <v>2</v>
      </c>
      <c r="E299" s="255">
        <f>SUM(E295:E298)</f>
        <v>3.2187000000000001</v>
      </c>
      <c r="G299" s="155"/>
    </row>
    <row r="300" spans="1:7">
      <c r="A300" s="253" t="s">
        <v>402</v>
      </c>
      <c r="B300" s="253" t="s">
        <v>2</v>
      </c>
      <c r="C300" s="254" t="s">
        <v>2</v>
      </c>
      <c r="D300" s="255" t="s">
        <v>2</v>
      </c>
      <c r="E300" s="255">
        <f>E299</f>
        <v>3.2187000000000001</v>
      </c>
      <c r="G300" s="155"/>
    </row>
    <row r="301" spans="1:7">
      <c r="A301" s="261" t="s">
        <v>461</v>
      </c>
      <c r="B301" s="261" t="s">
        <v>462</v>
      </c>
      <c r="C301" s="262"/>
      <c r="D301" s="263"/>
      <c r="E301" s="263"/>
      <c r="G301" s="155"/>
    </row>
    <row r="302" spans="1:7" ht="24.75">
      <c r="A302" s="253" t="s">
        <v>1199</v>
      </c>
      <c r="B302" s="253"/>
      <c r="C302" s="254"/>
      <c r="D302" s="255"/>
      <c r="E302" s="255"/>
      <c r="G302" s="155"/>
    </row>
    <row r="303" spans="1:7">
      <c r="A303" s="253" t="s">
        <v>422</v>
      </c>
      <c r="B303" s="253"/>
      <c r="C303" s="254"/>
      <c r="D303" s="255"/>
      <c r="E303" s="255"/>
      <c r="G303" s="155"/>
    </row>
    <row r="304" spans="1:7">
      <c r="A304" s="253" t="s">
        <v>1104</v>
      </c>
      <c r="B304" s="253" t="s">
        <v>399</v>
      </c>
      <c r="C304" s="254" t="s">
        <v>1095</v>
      </c>
      <c r="D304" s="255" t="s">
        <v>1105</v>
      </c>
      <c r="E304" s="255" t="s">
        <v>1106</v>
      </c>
      <c r="G304" s="155"/>
    </row>
    <row r="305" spans="1:7" ht="24.75">
      <c r="A305" s="256" t="s">
        <v>1200</v>
      </c>
      <c r="B305" s="256" t="s">
        <v>453</v>
      </c>
      <c r="C305" s="257">
        <v>1.1848E-3</v>
      </c>
      <c r="D305" s="155">
        <v>142.554</v>
      </c>
      <c r="E305" s="155">
        <f>ROUND((C305*D305),4)</f>
        <v>0.16889999999999999</v>
      </c>
      <c r="G305" s="155"/>
    </row>
    <row r="306" spans="1:7" s="84" customFormat="1">
      <c r="A306" s="256" t="s">
        <v>1139</v>
      </c>
      <c r="B306" s="256" t="s">
        <v>406</v>
      </c>
      <c r="C306" s="257">
        <v>2.3697000000000002E-3</v>
      </c>
      <c r="D306" s="155">
        <v>11.571</v>
      </c>
      <c r="E306" s="155">
        <f>ROUND((C306*D306),4)</f>
        <v>2.7400000000000001E-2</v>
      </c>
      <c r="G306" s="155"/>
    </row>
    <row r="307" spans="1:7">
      <c r="A307" s="253" t="s">
        <v>401</v>
      </c>
      <c r="B307" s="253" t="s">
        <v>2</v>
      </c>
      <c r="C307" s="254" t="s">
        <v>2</v>
      </c>
      <c r="D307" s="255" t="s">
        <v>2</v>
      </c>
      <c r="E307" s="255">
        <f>SUM(E305:E306)</f>
        <v>0.1963</v>
      </c>
      <c r="G307" s="155"/>
    </row>
    <row r="308" spans="1:7">
      <c r="A308" s="253" t="s">
        <v>402</v>
      </c>
      <c r="B308" s="253" t="s">
        <v>2</v>
      </c>
      <c r="C308" s="254" t="s">
        <v>2</v>
      </c>
      <c r="D308" s="255" t="s">
        <v>2</v>
      </c>
      <c r="E308" s="255">
        <f>E307</f>
        <v>0.1963</v>
      </c>
      <c r="G308" s="155"/>
    </row>
    <row r="309" spans="1:7">
      <c r="A309" s="261" t="s">
        <v>463</v>
      </c>
      <c r="B309" s="261" t="s">
        <v>464</v>
      </c>
      <c r="C309" s="262"/>
      <c r="D309" s="263"/>
      <c r="E309" s="263"/>
      <c r="G309" s="155"/>
    </row>
    <row r="310" spans="1:7">
      <c r="A310" s="260" t="s">
        <v>1201</v>
      </c>
      <c r="B310" s="253"/>
      <c r="C310" s="254"/>
      <c r="D310" s="255"/>
      <c r="E310" s="255"/>
      <c r="G310" s="155"/>
    </row>
    <row r="311" spans="1:7">
      <c r="A311" s="253" t="s">
        <v>459</v>
      </c>
      <c r="B311" s="253"/>
      <c r="C311" s="254"/>
      <c r="D311" s="255"/>
      <c r="E311" s="255"/>
      <c r="G311" s="155"/>
    </row>
    <row r="312" spans="1:7">
      <c r="A312" s="253" t="s">
        <v>1104</v>
      </c>
      <c r="B312" s="253" t="s">
        <v>399</v>
      </c>
      <c r="C312" s="254" t="s">
        <v>1095</v>
      </c>
      <c r="D312" s="255" t="s">
        <v>1105</v>
      </c>
      <c r="E312" s="255" t="s">
        <v>1106</v>
      </c>
      <c r="G312" s="155"/>
    </row>
    <row r="313" spans="1:7" ht="36.75">
      <c r="A313" s="256" t="s">
        <v>1719</v>
      </c>
      <c r="B313" s="256" t="s">
        <v>453</v>
      </c>
      <c r="C313" s="257">
        <v>7.0000000000000001E-3</v>
      </c>
      <c r="D313" s="155">
        <v>94.967799999999997</v>
      </c>
      <c r="E313" s="155">
        <f>ROUND((C313*D313),4)</f>
        <v>0.66479999999999995</v>
      </c>
      <c r="G313" s="155"/>
    </row>
    <row r="314" spans="1:7">
      <c r="A314" s="253" t="s">
        <v>401</v>
      </c>
      <c r="B314" s="253" t="s">
        <v>2</v>
      </c>
      <c r="C314" s="254" t="s">
        <v>2</v>
      </c>
      <c r="D314" s="255" t="s">
        <v>2</v>
      </c>
      <c r="E314" s="255">
        <f>SUM(E313:E313)</f>
        <v>0.66479999999999995</v>
      </c>
      <c r="G314" s="155"/>
    </row>
    <row r="315" spans="1:7">
      <c r="A315" s="253" t="s">
        <v>402</v>
      </c>
      <c r="B315" s="253" t="s">
        <v>2</v>
      </c>
      <c r="C315" s="254" t="s">
        <v>2</v>
      </c>
      <c r="D315" s="255" t="s">
        <v>2</v>
      </c>
      <c r="E315" s="255">
        <f>E314</f>
        <v>0.66479999999999995</v>
      </c>
      <c r="G315" s="155"/>
    </row>
    <row r="316" spans="1:7">
      <c r="A316" s="261" t="s">
        <v>465</v>
      </c>
      <c r="B316" s="261" t="s">
        <v>466</v>
      </c>
      <c r="C316" s="262"/>
      <c r="D316" s="263"/>
      <c r="E316" s="263"/>
      <c r="G316" s="155"/>
    </row>
    <row r="317" spans="1:7">
      <c r="A317" s="260" t="s">
        <v>1202</v>
      </c>
      <c r="B317" s="253"/>
      <c r="C317" s="254"/>
      <c r="D317" s="255"/>
      <c r="E317" s="255"/>
      <c r="G317" s="155"/>
    </row>
    <row r="318" spans="1:7">
      <c r="A318" s="253" t="s">
        <v>468</v>
      </c>
      <c r="B318" s="253"/>
      <c r="C318" s="254"/>
      <c r="D318" s="255"/>
      <c r="E318" s="255"/>
      <c r="G318" s="155"/>
    </row>
    <row r="319" spans="1:7">
      <c r="A319" s="253" t="s">
        <v>1104</v>
      </c>
      <c r="B319" s="253" t="s">
        <v>399</v>
      </c>
      <c r="C319" s="254" t="s">
        <v>1095</v>
      </c>
      <c r="D319" s="255" t="s">
        <v>1105</v>
      </c>
      <c r="E319" s="255" t="s">
        <v>1106</v>
      </c>
      <c r="G319" s="155"/>
    </row>
    <row r="320" spans="1:7" ht="36.75">
      <c r="A320" s="256" t="s">
        <v>1719</v>
      </c>
      <c r="B320" s="256" t="s">
        <v>453</v>
      </c>
      <c r="C320" s="257">
        <v>0.01</v>
      </c>
      <c r="D320" s="155">
        <v>94.967799999999997</v>
      </c>
      <c r="E320" s="155">
        <f>ROUND((C320*D320),4)</f>
        <v>0.94969999999999999</v>
      </c>
      <c r="G320" s="155"/>
    </row>
    <row r="321" spans="1:7">
      <c r="A321" s="253" t="s">
        <v>401</v>
      </c>
      <c r="B321" s="253" t="s">
        <v>2</v>
      </c>
      <c r="C321" s="254" t="s">
        <v>2</v>
      </c>
      <c r="D321" s="255" t="s">
        <v>2</v>
      </c>
      <c r="E321" s="255">
        <f>SUM(E320:E320)</f>
        <v>0.94969999999999999</v>
      </c>
      <c r="G321" s="155"/>
    </row>
    <row r="322" spans="1:7" s="84" customFormat="1">
      <c r="A322" s="253" t="s">
        <v>402</v>
      </c>
      <c r="B322" s="253" t="s">
        <v>2</v>
      </c>
      <c r="C322" s="254" t="s">
        <v>2</v>
      </c>
      <c r="D322" s="255" t="s">
        <v>2</v>
      </c>
      <c r="E322" s="255">
        <f>E321</f>
        <v>0.94969999999999999</v>
      </c>
      <c r="G322" s="155"/>
    </row>
    <row r="323" spans="1:7">
      <c r="A323" s="261" t="s">
        <v>469</v>
      </c>
      <c r="B323" s="261" t="s">
        <v>470</v>
      </c>
      <c r="C323" s="262"/>
      <c r="D323" s="263"/>
      <c r="E323" s="263"/>
      <c r="G323" s="155"/>
    </row>
    <row r="324" spans="1:7">
      <c r="A324" s="260" t="s">
        <v>1203</v>
      </c>
      <c r="B324" s="253"/>
      <c r="C324" s="254"/>
      <c r="D324" s="255"/>
      <c r="E324" s="255"/>
      <c r="G324" s="155"/>
    </row>
    <row r="325" spans="1:7">
      <c r="A325" s="253" t="s">
        <v>459</v>
      </c>
      <c r="B325" s="253"/>
      <c r="C325" s="254"/>
      <c r="D325" s="255"/>
      <c r="E325" s="255"/>
      <c r="G325" s="155"/>
    </row>
    <row r="326" spans="1:7">
      <c r="A326" s="253" t="s">
        <v>1104</v>
      </c>
      <c r="B326" s="253" t="s">
        <v>399</v>
      </c>
      <c r="C326" s="254" t="s">
        <v>1095</v>
      </c>
      <c r="D326" s="255" t="s">
        <v>1105</v>
      </c>
      <c r="E326" s="255" t="s">
        <v>1106</v>
      </c>
      <c r="G326" s="155"/>
    </row>
    <row r="327" spans="1:7">
      <c r="A327" s="256" t="s">
        <v>1139</v>
      </c>
      <c r="B327" s="256" t="s">
        <v>406</v>
      </c>
      <c r="C327" s="257">
        <v>1.9199999999999998E-2</v>
      </c>
      <c r="D327" s="155">
        <v>11.571</v>
      </c>
      <c r="E327" s="155">
        <f>ROUND((C327*D327),4)</f>
        <v>0.22220000000000001</v>
      </c>
      <c r="G327" s="155"/>
    </row>
    <row r="328" spans="1:7" ht="24.75">
      <c r="A328" s="256" t="s">
        <v>1720</v>
      </c>
      <c r="B328" s="256" t="s">
        <v>460</v>
      </c>
      <c r="C328" s="257">
        <v>5.7999999999999996E-3</v>
      </c>
      <c r="D328" s="155">
        <v>41.719499999999996</v>
      </c>
      <c r="E328" s="155">
        <f>ROUND((C328*D328),4)</f>
        <v>0.24199999999999999</v>
      </c>
      <c r="G328" s="155"/>
    </row>
    <row r="329" spans="1:7" ht="24.75">
      <c r="A329" s="256" t="s">
        <v>1721</v>
      </c>
      <c r="B329" s="256" t="s">
        <v>453</v>
      </c>
      <c r="C329" s="257">
        <v>1.34E-2</v>
      </c>
      <c r="D329" s="155">
        <v>121.0044</v>
      </c>
      <c r="E329" s="155">
        <f>ROUND((C329*D329),4)</f>
        <v>1.6214999999999999</v>
      </c>
      <c r="G329" s="155"/>
    </row>
    <row r="330" spans="1:7">
      <c r="A330" s="253" t="s">
        <v>401</v>
      </c>
      <c r="B330" s="253" t="s">
        <v>2</v>
      </c>
      <c r="C330" s="254" t="s">
        <v>2</v>
      </c>
      <c r="D330" s="255" t="s">
        <v>2</v>
      </c>
      <c r="E330" s="255">
        <f>SUM(E327:E329)</f>
        <v>2.0857000000000001</v>
      </c>
      <c r="G330" s="155"/>
    </row>
    <row r="331" spans="1:7">
      <c r="A331" s="253" t="s">
        <v>402</v>
      </c>
      <c r="B331" s="253" t="s">
        <v>2</v>
      </c>
      <c r="C331" s="254" t="s">
        <v>2</v>
      </c>
      <c r="D331" s="255" t="s">
        <v>2</v>
      </c>
      <c r="E331" s="255">
        <f>E330</f>
        <v>2.0857000000000001</v>
      </c>
      <c r="G331" s="155"/>
    </row>
    <row r="332" spans="1:7">
      <c r="A332" s="261" t="s">
        <v>471</v>
      </c>
      <c r="B332" s="261" t="s">
        <v>472</v>
      </c>
      <c r="C332" s="262"/>
      <c r="D332" s="263"/>
      <c r="E332" s="263"/>
      <c r="G332" s="155"/>
    </row>
    <row r="333" spans="1:7">
      <c r="A333" s="253" t="s">
        <v>1204</v>
      </c>
      <c r="B333" s="253"/>
      <c r="C333" s="254"/>
      <c r="D333" s="255"/>
      <c r="E333" s="255"/>
      <c r="G333" s="155"/>
    </row>
    <row r="334" spans="1:7">
      <c r="A334" s="253" t="s">
        <v>422</v>
      </c>
      <c r="B334" s="253"/>
      <c r="C334" s="254"/>
      <c r="D334" s="255"/>
      <c r="E334" s="255"/>
      <c r="G334" s="155"/>
    </row>
    <row r="335" spans="1:7">
      <c r="A335" s="253" t="s">
        <v>1104</v>
      </c>
      <c r="B335" s="253" t="s">
        <v>399</v>
      </c>
      <c r="C335" s="254" t="s">
        <v>1095</v>
      </c>
      <c r="D335" s="255" t="s">
        <v>1105</v>
      </c>
      <c r="E335" s="255" t="s">
        <v>1106</v>
      </c>
      <c r="G335" s="155"/>
    </row>
    <row r="336" spans="1:7" ht="24.75">
      <c r="A336" s="256" t="s">
        <v>1205</v>
      </c>
      <c r="B336" s="256" t="s">
        <v>453</v>
      </c>
      <c r="C336" s="257">
        <v>1.3424000000000001E-3</v>
      </c>
      <c r="D336" s="155">
        <v>5.1786000000000003</v>
      </c>
      <c r="E336" s="155">
        <f t="shared" ref="E336:E345" si="2">ROUND((C336*D336),4)</f>
        <v>7.0000000000000001E-3</v>
      </c>
      <c r="G336" s="155"/>
    </row>
    <row r="337" spans="1:7" ht="24.75">
      <c r="A337" s="256" t="s">
        <v>1206</v>
      </c>
      <c r="B337" s="256" t="s">
        <v>460</v>
      </c>
      <c r="C337" s="257">
        <v>1.3424000000000001E-3</v>
      </c>
      <c r="D337" s="155">
        <v>3.2652999999999999</v>
      </c>
      <c r="E337" s="155">
        <f t="shared" si="2"/>
        <v>4.4000000000000003E-3</v>
      </c>
      <c r="G337" s="155"/>
    </row>
    <row r="338" spans="1:7" s="84" customFormat="1" ht="36.75">
      <c r="A338" s="256" t="s">
        <v>1207</v>
      </c>
      <c r="B338" s="256" t="s">
        <v>453</v>
      </c>
      <c r="C338" s="257">
        <v>1.6109E-3</v>
      </c>
      <c r="D338" s="155">
        <v>125.5361</v>
      </c>
      <c r="E338" s="155">
        <f t="shared" si="2"/>
        <v>0.20219999999999999</v>
      </c>
      <c r="G338" s="155"/>
    </row>
    <row r="339" spans="1:7" ht="36.75">
      <c r="A339" s="256" t="s">
        <v>1208</v>
      </c>
      <c r="B339" s="256" t="s">
        <v>460</v>
      </c>
      <c r="C339" s="257">
        <v>1.0739E-3</v>
      </c>
      <c r="D339" s="155">
        <v>31.396999999999998</v>
      </c>
      <c r="E339" s="155">
        <f t="shared" si="2"/>
        <v>3.3700000000000001E-2</v>
      </c>
      <c r="G339" s="155"/>
    </row>
    <row r="340" spans="1:7" ht="24.75">
      <c r="A340" s="256" t="s">
        <v>1200</v>
      </c>
      <c r="B340" s="256" t="s">
        <v>453</v>
      </c>
      <c r="C340" s="257">
        <v>1.8525E-3</v>
      </c>
      <c r="D340" s="155">
        <v>142.554</v>
      </c>
      <c r="E340" s="155">
        <f t="shared" si="2"/>
        <v>0.2641</v>
      </c>
      <c r="G340" s="155"/>
    </row>
    <row r="341" spans="1:7" ht="24.75">
      <c r="A341" s="256" t="s">
        <v>1209</v>
      </c>
      <c r="B341" s="256" t="s">
        <v>460</v>
      </c>
      <c r="C341" s="257">
        <v>8.3230000000000001E-4</v>
      </c>
      <c r="D341" s="155">
        <v>46.584000000000003</v>
      </c>
      <c r="E341" s="155">
        <f t="shared" si="2"/>
        <v>3.8800000000000001E-2</v>
      </c>
      <c r="G341" s="155"/>
    </row>
    <row r="342" spans="1:7" ht="36.75">
      <c r="A342" s="256" t="s">
        <v>1210</v>
      </c>
      <c r="B342" s="256" t="s">
        <v>453</v>
      </c>
      <c r="C342" s="257">
        <v>2.6849E-3</v>
      </c>
      <c r="D342" s="155">
        <v>117.4817</v>
      </c>
      <c r="E342" s="155">
        <f t="shared" si="2"/>
        <v>0.31540000000000001</v>
      </c>
      <c r="G342" s="155"/>
    </row>
    <row r="343" spans="1:7">
      <c r="A343" s="256" t="s">
        <v>1139</v>
      </c>
      <c r="B343" s="256" t="s">
        <v>406</v>
      </c>
      <c r="C343" s="257">
        <v>1.07396E-2</v>
      </c>
      <c r="D343" s="155">
        <v>11.571</v>
      </c>
      <c r="E343" s="155">
        <f t="shared" si="2"/>
        <v>0.12429999999999999</v>
      </c>
      <c r="G343" s="155"/>
    </row>
    <row r="344" spans="1:7" ht="24.75">
      <c r="A344" s="256" t="s">
        <v>1211</v>
      </c>
      <c r="B344" s="256" t="s">
        <v>453</v>
      </c>
      <c r="C344" s="257">
        <v>1.3424000000000001E-3</v>
      </c>
      <c r="D344" s="155">
        <v>63.966900000000003</v>
      </c>
      <c r="E344" s="155">
        <f t="shared" si="2"/>
        <v>8.5900000000000004E-2</v>
      </c>
      <c r="G344" s="155"/>
    </row>
    <row r="345" spans="1:7" ht="24.75">
      <c r="A345" s="256" t="s">
        <v>1212</v>
      </c>
      <c r="B345" s="256" t="s">
        <v>460</v>
      </c>
      <c r="C345" s="257">
        <v>1.3424000000000001E-3</v>
      </c>
      <c r="D345" s="155">
        <v>21.060400000000001</v>
      </c>
      <c r="E345" s="155">
        <f t="shared" si="2"/>
        <v>2.8299999999999999E-2</v>
      </c>
      <c r="G345" s="155"/>
    </row>
    <row r="346" spans="1:7">
      <c r="A346" s="253" t="s">
        <v>401</v>
      </c>
      <c r="B346" s="253" t="s">
        <v>2</v>
      </c>
      <c r="C346" s="254" t="s">
        <v>2</v>
      </c>
      <c r="D346" s="255" t="s">
        <v>2</v>
      </c>
      <c r="E346" s="255">
        <f>SUM(E336:E345)</f>
        <v>1.1041000000000001</v>
      </c>
      <c r="G346" s="155"/>
    </row>
    <row r="347" spans="1:7">
      <c r="A347" s="253" t="s">
        <v>402</v>
      </c>
      <c r="B347" s="253" t="s">
        <v>2</v>
      </c>
      <c r="C347" s="254" t="s">
        <v>2</v>
      </c>
      <c r="D347" s="255" t="s">
        <v>2</v>
      </c>
      <c r="E347" s="255">
        <f>E346</f>
        <v>1.1041000000000001</v>
      </c>
      <c r="G347" s="155"/>
    </row>
    <row r="348" spans="1:7">
      <c r="A348" s="261" t="s">
        <v>473</v>
      </c>
      <c r="B348" s="261" t="s">
        <v>474</v>
      </c>
      <c r="C348" s="262"/>
      <c r="D348" s="263"/>
      <c r="E348" s="263"/>
      <c r="G348" s="155"/>
    </row>
    <row r="349" spans="1:7">
      <c r="A349" s="260" t="s">
        <v>1213</v>
      </c>
      <c r="B349" s="253"/>
      <c r="C349" s="254"/>
      <c r="D349" s="255"/>
      <c r="E349" s="255"/>
      <c r="G349" s="155"/>
    </row>
    <row r="350" spans="1:7">
      <c r="A350" s="253" t="s">
        <v>459</v>
      </c>
      <c r="B350" s="253"/>
      <c r="C350" s="254"/>
      <c r="D350" s="255"/>
      <c r="E350" s="255"/>
      <c r="G350" s="155"/>
    </row>
    <row r="351" spans="1:7">
      <c r="A351" s="253" t="s">
        <v>1104</v>
      </c>
      <c r="B351" s="253" t="s">
        <v>399</v>
      </c>
      <c r="C351" s="254" t="s">
        <v>1095</v>
      </c>
      <c r="D351" s="255" t="s">
        <v>1105</v>
      </c>
      <c r="E351" s="255" t="s">
        <v>1106</v>
      </c>
      <c r="G351" s="155"/>
    </row>
    <row r="352" spans="1:7" ht="24.75">
      <c r="A352" s="256" t="s">
        <v>1205</v>
      </c>
      <c r="B352" s="256" t="s">
        <v>453</v>
      </c>
      <c r="C352" s="257">
        <v>3.3043E-3</v>
      </c>
      <c r="D352" s="155">
        <v>5.1786000000000003</v>
      </c>
      <c r="E352" s="155">
        <f t="shared" ref="E352:E361" si="3">ROUND((C352*D352),4)</f>
        <v>1.7100000000000001E-2</v>
      </c>
      <c r="G352" s="155"/>
    </row>
    <row r="353" spans="1:7" ht="24.75">
      <c r="A353" s="256" t="s">
        <v>1206</v>
      </c>
      <c r="B353" s="256" t="s">
        <v>460</v>
      </c>
      <c r="C353" s="257">
        <v>5.3912999999999999E-3</v>
      </c>
      <c r="D353" s="155">
        <v>3.2652999999999999</v>
      </c>
      <c r="E353" s="155">
        <f t="shared" si="3"/>
        <v>1.7600000000000001E-2</v>
      </c>
      <c r="G353" s="155"/>
    </row>
    <row r="354" spans="1:7" ht="24.75">
      <c r="A354" s="256" t="s">
        <v>1214</v>
      </c>
      <c r="B354" s="256" t="s">
        <v>453</v>
      </c>
      <c r="C354" s="257">
        <v>3.3043E-3</v>
      </c>
      <c r="D354" s="155">
        <v>84.670100000000005</v>
      </c>
      <c r="E354" s="155">
        <f t="shared" si="3"/>
        <v>0.27979999999999999</v>
      </c>
      <c r="G354" s="155"/>
    </row>
    <row r="355" spans="1:7" s="84" customFormat="1" ht="24.75">
      <c r="A355" s="256" t="s">
        <v>1215</v>
      </c>
      <c r="B355" s="256" t="s">
        <v>460</v>
      </c>
      <c r="C355" s="257">
        <v>5.3912999999999999E-3</v>
      </c>
      <c r="D355" s="155">
        <v>23.454000000000001</v>
      </c>
      <c r="E355" s="155">
        <f t="shared" si="3"/>
        <v>0.12640000000000001</v>
      </c>
      <c r="G355" s="155"/>
    </row>
    <row r="356" spans="1:7" ht="36.75">
      <c r="A356" s="256" t="s">
        <v>1207</v>
      </c>
      <c r="B356" s="256" t="s">
        <v>453</v>
      </c>
      <c r="C356" s="257">
        <v>9.5651999999999994E-3</v>
      </c>
      <c r="D356" s="155">
        <v>125.5361</v>
      </c>
      <c r="E356" s="155">
        <f t="shared" si="3"/>
        <v>1.2008000000000001</v>
      </c>
      <c r="G356" s="155"/>
    </row>
    <row r="357" spans="1:7" ht="36.75">
      <c r="A357" s="256" t="s">
        <v>1208</v>
      </c>
      <c r="B357" s="256" t="s">
        <v>460</v>
      </c>
      <c r="C357" s="257">
        <v>7.8261000000000008E-3</v>
      </c>
      <c r="D357" s="155">
        <v>31.396999999999998</v>
      </c>
      <c r="E357" s="155">
        <f t="shared" si="3"/>
        <v>0.2457</v>
      </c>
      <c r="G357" s="155"/>
    </row>
    <row r="358" spans="1:7" ht="24.75">
      <c r="A358" s="256" t="s">
        <v>1200</v>
      </c>
      <c r="B358" s="256" t="s">
        <v>453</v>
      </c>
      <c r="C358" s="257">
        <v>2.9564999999999999E-3</v>
      </c>
      <c r="D358" s="155">
        <v>142.554</v>
      </c>
      <c r="E358" s="155">
        <f t="shared" si="3"/>
        <v>0.42149999999999999</v>
      </c>
      <c r="G358" s="155"/>
    </row>
    <row r="359" spans="1:7" ht="24.75">
      <c r="A359" s="256" t="s">
        <v>1209</v>
      </c>
      <c r="B359" s="256" t="s">
        <v>460</v>
      </c>
      <c r="C359" s="257">
        <v>5.7390999999999996E-3</v>
      </c>
      <c r="D359" s="155">
        <v>46.584000000000003</v>
      </c>
      <c r="E359" s="155">
        <f t="shared" si="3"/>
        <v>0.26740000000000003</v>
      </c>
      <c r="G359" s="155"/>
    </row>
    <row r="360" spans="1:7" ht="36.75">
      <c r="A360" s="256" t="s">
        <v>1216</v>
      </c>
      <c r="B360" s="256" t="s">
        <v>453</v>
      </c>
      <c r="C360" s="257">
        <v>8.6957000000000007E-3</v>
      </c>
      <c r="D360" s="155">
        <v>85.308199999999999</v>
      </c>
      <c r="E360" s="155">
        <f t="shared" si="3"/>
        <v>0.74180000000000001</v>
      </c>
      <c r="G360" s="155"/>
    </row>
    <row r="361" spans="1:7">
      <c r="A361" s="256" t="s">
        <v>1139</v>
      </c>
      <c r="B361" s="256" t="s">
        <v>406</v>
      </c>
      <c r="C361" s="257">
        <v>2.6086999999999999E-2</v>
      </c>
      <c r="D361" s="155">
        <v>11.571</v>
      </c>
      <c r="E361" s="155">
        <f t="shared" si="3"/>
        <v>0.3019</v>
      </c>
      <c r="G361" s="156"/>
    </row>
    <row r="362" spans="1:7">
      <c r="A362" s="253" t="s">
        <v>401</v>
      </c>
      <c r="B362" s="253" t="s">
        <v>2</v>
      </c>
      <c r="C362" s="254" t="s">
        <v>2</v>
      </c>
      <c r="D362" s="255" t="s">
        <v>2</v>
      </c>
      <c r="E362" s="255">
        <f>SUM(E352:E361)</f>
        <v>3.62</v>
      </c>
      <c r="G362" s="156"/>
    </row>
    <row r="363" spans="1:7">
      <c r="A363" s="253" t="s">
        <v>402</v>
      </c>
      <c r="B363" s="253" t="s">
        <v>2</v>
      </c>
      <c r="C363" s="254" t="s">
        <v>2</v>
      </c>
      <c r="D363" s="255" t="s">
        <v>2</v>
      </c>
      <c r="E363" s="255">
        <f>E362</f>
        <v>3.62</v>
      </c>
      <c r="G363" s="156"/>
    </row>
    <row r="364" spans="1:7">
      <c r="A364" s="261" t="s">
        <v>475</v>
      </c>
      <c r="B364" s="261" t="s">
        <v>476</v>
      </c>
      <c r="C364" s="262"/>
      <c r="D364" s="263"/>
      <c r="E364" s="263"/>
      <c r="G364" s="156"/>
    </row>
    <row r="365" spans="1:7">
      <c r="A365" s="253" t="s">
        <v>1217</v>
      </c>
      <c r="B365" s="253"/>
      <c r="C365" s="254"/>
      <c r="D365" s="255"/>
      <c r="E365" s="255"/>
      <c r="G365" s="156"/>
    </row>
    <row r="366" spans="1:7">
      <c r="A366" s="253" t="s">
        <v>459</v>
      </c>
      <c r="B366" s="253"/>
      <c r="C366" s="254"/>
      <c r="D366" s="255"/>
      <c r="E366" s="255"/>
      <c r="G366" s="156"/>
    </row>
    <row r="367" spans="1:7">
      <c r="A367" s="253" t="s">
        <v>1673</v>
      </c>
      <c r="B367" s="253" t="s">
        <v>399</v>
      </c>
      <c r="C367" s="254" t="s">
        <v>1095</v>
      </c>
      <c r="D367" s="255" t="s">
        <v>1096</v>
      </c>
      <c r="E367" s="255" t="s">
        <v>1097</v>
      </c>
      <c r="G367" s="156"/>
    </row>
    <row r="368" spans="1:7" ht="24.75">
      <c r="A368" s="256" t="s">
        <v>1218</v>
      </c>
      <c r="B368" s="256" t="s">
        <v>1080</v>
      </c>
      <c r="C368" s="257">
        <v>1.3</v>
      </c>
      <c r="D368" s="155">
        <v>54.09</v>
      </c>
      <c r="E368" s="155">
        <f>ROUND((C368*D368),4)</f>
        <v>70.316999999999993</v>
      </c>
      <c r="G368" s="156"/>
    </row>
    <row r="369" spans="1:7">
      <c r="A369" s="253" t="s">
        <v>401</v>
      </c>
      <c r="B369" s="253" t="s">
        <v>2</v>
      </c>
      <c r="C369" s="254" t="s">
        <v>2</v>
      </c>
      <c r="D369" s="255" t="s">
        <v>2</v>
      </c>
      <c r="E369" s="255">
        <f>SUM(E368:E368)</f>
        <v>70.316999999999993</v>
      </c>
      <c r="G369" s="156"/>
    </row>
    <row r="370" spans="1:7">
      <c r="A370" s="253" t="s">
        <v>1104</v>
      </c>
      <c r="B370" s="253" t="s">
        <v>399</v>
      </c>
      <c r="C370" s="254" t="s">
        <v>1095</v>
      </c>
      <c r="D370" s="255" t="s">
        <v>1105</v>
      </c>
      <c r="E370" s="255" t="s">
        <v>1106</v>
      </c>
      <c r="G370" s="156"/>
    </row>
    <row r="371" spans="1:7" ht="36.75">
      <c r="A371" s="256" t="s">
        <v>1219</v>
      </c>
      <c r="B371" s="256" t="s">
        <v>453</v>
      </c>
      <c r="C371" s="257">
        <v>9.4000000000000004E-3</v>
      </c>
      <c r="D371" s="155">
        <v>83.840800000000002</v>
      </c>
      <c r="E371" s="155">
        <f t="shared" ref="E371:E380" si="4">ROUND((C371*D371),4)</f>
        <v>0.78810000000000002</v>
      </c>
      <c r="G371" s="156"/>
    </row>
    <row r="372" spans="1:7" ht="24.75">
      <c r="A372" s="256" t="s">
        <v>1722</v>
      </c>
      <c r="B372" s="256" t="s">
        <v>453</v>
      </c>
      <c r="C372" s="257">
        <v>9.4000000000000004E-3</v>
      </c>
      <c r="D372" s="155">
        <v>122.4858</v>
      </c>
      <c r="E372" s="155">
        <f t="shared" si="4"/>
        <v>1.1514</v>
      </c>
      <c r="G372" s="156"/>
    </row>
    <row r="373" spans="1:7" ht="24.75">
      <c r="A373" s="256" t="s">
        <v>1723</v>
      </c>
      <c r="B373" s="256" t="s">
        <v>460</v>
      </c>
      <c r="C373" s="257">
        <v>3.0999999999999999E-3</v>
      </c>
      <c r="D373" s="155">
        <v>41.385800000000003</v>
      </c>
      <c r="E373" s="155">
        <f t="shared" si="4"/>
        <v>0.1283</v>
      </c>
      <c r="G373" s="156"/>
    </row>
    <row r="374" spans="1:7" s="84" customFormat="1" ht="36.75">
      <c r="A374" s="256" t="s">
        <v>1724</v>
      </c>
      <c r="B374" s="256" t="s">
        <v>453</v>
      </c>
      <c r="C374" s="257">
        <v>1.2500000000000001E-2</v>
      </c>
      <c r="D374" s="155">
        <v>103.8143</v>
      </c>
      <c r="E374" s="155">
        <f t="shared" si="4"/>
        <v>1.2977000000000001</v>
      </c>
      <c r="G374" s="156"/>
    </row>
    <row r="375" spans="1:7" ht="36.75">
      <c r="A375" s="256" t="s">
        <v>1220</v>
      </c>
      <c r="B375" s="256" t="s">
        <v>453</v>
      </c>
      <c r="C375" s="257">
        <v>0.01</v>
      </c>
      <c r="D375" s="155">
        <v>107.46259999999999</v>
      </c>
      <c r="E375" s="155">
        <f t="shared" si="4"/>
        <v>1.0746</v>
      </c>
      <c r="G375" s="156"/>
    </row>
    <row r="376" spans="1:7" ht="36.75">
      <c r="A376" s="256" t="s">
        <v>1221</v>
      </c>
      <c r="B376" s="256" t="s">
        <v>460</v>
      </c>
      <c r="C376" s="257">
        <v>2.5000000000000001E-3</v>
      </c>
      <c r="D376" s="155">
        <v>37.790599999999998</v>
      </c>
      <c r="E376" s="155">
        <f t="shared" si="4"/>
        <v>9.4500000000000001E-2</v>
      </c>
      <c r="G376" s="156"/>
    </row>
    <row r="377" spans="1:7">
      <c r="A377" s="256" t="s">
        <v>1139</v>
      </c>
      <c r="B377" s="256" t="s">
        <v>406</v>
      </c>
      <c r="C377" s="257">
        <v>0.105</v>
      </c>
      <c r="D377" s="155">
        <v>11.571</v>
      </c>
      <c r="E377" s="155">
        <f t="shared" si="4"/>
        <v>1.2150000000000001</v>
      </c>
      <c r="G377" s="156"/>
    </row>
    <row r="378" spans="1:7" ht="24.75">
      <c r="A378" s="256" t="s">
        <v>1211</v>
      </c>
      <c r="B378" s="256" t="s">
        <v>453</v>
      </c>
      <c r="C378" s="257">
        <v>1.2500000000000001E-2</v>
      </c>
      <c r="D378" s="155">
        <v>63.966900000000003</v>
      </c>
      <c r="E378" s="155">
        <f t="shared" si="4"/>
        <v>0.79959999999999998</v>
      </c>
      <c r="G378" s="156"/>
    </row>
    <row r="379" spans="1:7" ht="36.75">
      <c r="A379" s="256" t="s">
        <v>1222</v>
      </c>
      <c r="B379" s="256" t="s">
        <v>460</v>
      </c>
      <c r="C379" s="257">
        <v>3.0999999999999999E-3</v>
      </c>
      <c r="D379" s="155">
        <v>32.255699999999997</v>
      </c>
      <c r="E379" s="155">
        <f t="shared" si="4"/>
        <v>0.1</v>
      </c>
      <c r="G379" s="156"/>
    </row>
    <row r="380" spans="1:7" ht="24.75">
      <c r="A380" s="256" t="s">
        <v>1223</v>
      </c>
      <c r="B380" s="256" t="s">
        <v>453</v>
      </c>
      <c r="C380" s="257">
        <v>1.2500000000000001E-2</v>
      </c>
      <c r="D380" s="155">
        <v>5.9855</v>
      </c>
      <c r="E380" s="155">
        <f t="shared" si="4"/>
        <v>7.4800000000000005E-2</v>
      </c>
      <c r="G380" s="156"/>
    </row>
    <row r="381" spans="1:7">
      <c r="A381" s="253" t="s">
        <v>401</v>
      </c>
      <c r="B381" s="253" t="s">
        <v>2</v>
      </c>
      <c r="C381" s="254" t="s">
        <v>2</v>
      </c>
      <c r="D381" s="255" t="s">
        <v>2</v>
      </c>
      <c r="E381" s="255">
        <f>SUM(E371:E380)</f>
        <v>6.7239999999999993</v>
      </c>
      <c r="G381" s="156"/>
    </row>
    <row r="382" spans="1:7">
      <c r="A382" s="253" t="s">
        <v>402</v>
      </c>
      <c r="B382" s="253" t="s">
        <v>2</v>
      </c>
      <c r="C382" s="254" t="s">
        <v>2</v>
      </c>
      <c r="D382" s="255" t="s">
        <v>2</v>
      </c>
      <c r="E382" s="255">
        <f>E369+E381</f>
        <v>77.040999999999997</v>
      </c>
      <c r="G382" s="156"/>
    </row>
    <row r="383" spans="1:7">
      <c r="A383" s="261" t="s">
        <v>477</v>
      </c>
      <c r="B383" s="261" t="s">
        <v>478</v>
      </c>
      <c r="C383" s="262"/>
      <c r="D383" s="263"/>
      <c r="E383" s="263"/>
      <c r="G383" s="156"/>
    </row>
    <row r="384" spans="1:7">
      <c r="A384" s="253" t="s">
        <v>1224</v>
      </c>
      <c r="B384" s="253"/>
      <c r="C384" s="254"/>
      <c r="D384" s="255"/>
      <c r="E384" s="255"/>
      <c r="G384" s="156"/>
    </row>
    <row r="385" spans="1:7">
      <c r="A385" s="253" t="s">
        <v>459</v>
      </c>
      <c r="B385" s="253"/>
      <c r="C385" s="254"/>
      <c r="D385" s="255"/>
      <c r="E385" s="255"/>
      <c r="G385" s="156"/>
    </row>
    <row r="386" spans="1:7">
      <c r="A386" s="253" t="s">
        <v>1673</v>
      </c>
      <c r="B386" s="253" t="s">
        <v>399</v>
      </c>
      <c r="C386" s="254" t="s">
        <v>1095</v>
      </c>
      <c r="D386" s="255" t="s">
        <v>1096</v>
      </c>
      <c r="E386" s="255" t="s">
        <v>1097</v>
      </c>
      <c r="G386" s="156"/>
    </row>
    <row r="387" spans="1:7" s="84" customFormat="1">
      <c r="A387" s="256" t="s">
        <v>1225</v>
      </c>
      <c r="B387" s="256" t="s">
        <v>1080</v>
      </c>
      <c r="C387" s="257">
        <v>0.77</v>
      </c>
      <c r="D387" s="155">
        <v>50</v>
      </c>
      <c r="E387" s="155">
        <f>ROUND((C387*D387),4)</f>
        <v>38.5</v>
      </c>
      <c r="G387" s="156"/>
    </row>
    <row r="388" spans="1:7">
      <c r="A388" s="256" t="s">
        <v>1226</v>
      </c>
      <c r="B388" s="256" t="s">
        <v>1080</v>
      </c>
      <c r="C388" s="257">
        <v>0.77</v>
      </c>
      <c r="D388" s="155">
        <v>50</v>
      </c>
      <c r="E388" s="155">
        <f>ROUND((C388*D388),4)</f>
        <v>38.5</v>
      </c>
      <c r="G388" s="156"/>
    </row>
    <row r="389" spans="1:7">
      <c r="A389" s="253" t="s">
        <v>401</v>
      </c>
      <c r="B389" s="253" t="s">
        <v>2</v>
      </c>
      <c r="C389" s="254" t="s">
        <v>2</v>
      </c>
      <c r="D389" s="255" t="s">
        <v>2</v>
      </c>
      <c r="E389" s="255">
        <f>SUM(E387:E388)</f>
        <v>77</v>
      </c>
      <c r="G389" s="156"/>
    </row>
    <row r="390" spans="1:7">
      <c r="A390" s="253" t="s">
        <v>1104</v>
      </c>
      <c r="B390" s="253" t="s">
        <v>399</v>
      </c>
      <c r="C390" s="254" t="s">
        <v>1095</v>
      </c>
      <c r="D390" s="255" t="s">
        <v>1105</v>
      </c>
      <c r="E390" s="255" t="s">
        <v>1106</v>
      </c>
      <c r="G390" s="156"/>
    </row>
    <row r="391" spans="1:7" ht="36.75">
      <c r="A391" s="256" t="s">
        <v>1219</v>
      </c>
      <c r="B391" s="256" t="s">
        <v>453</v>
      </c>
      <c r="C391" s="257">
        <v>9.4000000000000004E-3</v>
      </c>
      <c r="D391" s="155">
        <v>83.840800000000002</v>
      </c>
      <c r="E391" s="155">
        <f t="shared" ref="E391:E401" si="5">ROUND((C391*D391),4)</f>
        <v>0.78810000000000002</v>
      </c>
      <c r="G391" s="156"/>
    </row>
    <row r="392" spans="1:7" ht="24.75">
      <c r="A392" s="256" t="s">
        <v>1722</v>
      </c>
      <c r="B392" s="256" t="s">
        <v>453</v>
      </c>
      <c r="C392" s="257">
        <v>9.4000000000000004E-3</v>
      </c>
      <c r="D392" s="155">
        <v>122.4858</v>
      </c>
      <c r="E392" s="155">
        <f t="shared" si="5"/>
        <v>1.1514</v>
      </c>
      <c r="G392" s="156"/>
    </row>
    <row r="393" spans="1:7" ht="24.75">
      <c r="A393" s="256" t="s">
        <v>1723</v>
      </c>
      <c r="B393" s="256" t="s">
        <v>460</v>
      </c>
      <c r="C393" s="257">
        <v>3.0999999999999999E-3</v>
      </c>
      <c r="D393" s="155">
        <v>41.385800000000003</v>
      </c>
      <c r="E393" s="155">
        <f t="shared" si="5"/>
        <v>0.1283</v>
      </c>
      <c r="G393" s="156"/>
    </row>
    <row r="394" spans="1:7" ht="36.75">
      <c r="A394" s="256" t="s">
        <v>1724</v>
      </c>
      <c r="B394" s="256" t="s">
        <v>453</v>
      </c>
      <c r="C394" s="257">
        <v>1.2500000000000001E-2</v>
      </c>
      <c r="D394" s="155">
        <v>103.8143</v>
      </c>
      <c r="E394" s="155">
        <f t="shared" si="5"/>
        <v>1.2977000000000001</v>
      </c>
      <c r="G394" s="156"/>
    </row>
    <row r="395" spans="1:7" ht="36.75">
      <c r="A395" s="256" t="s">
        <v>1220</v>
      </c>
      <c r="B395" s="256" t="s">
        <v>453</v>
      </c>
      <c r="C395" s="257">
        <v>0.01</v>
      </c>
      <c r="D395" s="155">
        <v>107.46259999999999</v>
      </c>
      <c r="E395" s="155">
        <f t="shared" si="5"/>
        <v>1.0746</v>
      </c>
      <c r="G395" s="156"/>
    </row>
    <row r="396" spans="1:7" ht="36.75">
      <c r="A396" s="256" t="s">
        <v>1221</v>
      </c>
      <c r="B396" s="256" t="s">
        <v>460</v>
      </c>
      <c r="C396" s="257">
        <v>2.5000000000000001E-3</v>
      </c>
      <c r="D396" s="155">
        <v>37.790599999999998</v>
      </c>
      <c r="E396" s="155">
        <f t="shared" si="5"/>
        <v>9.4500000000000001E-2</v>
      </c>
      <c r="G396" s="156"/>
    </row>
    <row r="397" spans="1:7">
      <c r="A397" s="256" t="s">
        <v>1139</v>
      </c>
      <c r="B397" s="256" t="s">
        <v>406</v>
      </c>
      <c r="C397" s="257">
        <v>0.105</v>
      </c>
      <c r="D397" s="155">
        <v>11.571</v>
      </c>
      <c r="E397" s="155">
        <f t="shared" si="5"/>
        <v>1.2150000000000001</v>
      </c>
      <c r="G397" s="156"/>
    </row>
    <row r="398" spans="1:7" ht="24.75">
      <c r="A398" s="256" t="s">
        <v>1211</v>
      </c>
      <c r="B398" s="256" t="s">
        <v>453</v>
      </c>
      <c r="C398" s="257">
        <v>1.2500000000000001E-2</v>
      </c>
      <c r="D398" s="155">
        <v>63.966900000000003</v>
      </c>
      <c r="E398" s="155">
        <f t="shared" si="5"/>
        <v>0.79959999999999998</v>
      </c>
      <c r="G398" s="156"/>
    </row>
    <row r="399" spans="1:7" ht="36.75">
      <c r="A399" s="256" t="s">
        <v>1222</v>
      </c>
      <c r="B399" s="256" t="s">
        <v>460</v>
      </c>
      <c r="C399" s="257">
        <v>3.0999999999999999E-3</v>
      </c>
      <c r="D399" s="155">
        <v>32.255699999999997</v>
      </c>
      <c r="E399" s="155">
        <f t="shared" si="5"/>
        <v>0.1</v>
      </c>
      <c r="G399" s="156"/>
    </row>
    <row r="400" spans="1:7" s="84" customFormat="1" ht="24.75">
      <c r="A400" s="256" t="s">
        <v>1223</v>
      </c>
      <c r="B400" s="256" t="s">
        <v>453</v>
      </c>
      <c r="C400" s="257">
        <v>1.2500000000000001E-2</v>
      </c>
      <c r="D400" s="155">
        <v>5.9855</v>
      </c>
      <c r="E400" s="155">
        <f t="shared" si="5"/>
        <v>7.4800000000000005E-2</v>
      </c>
      <c r="G400" s="156"/>
    </row>
    <row r="401" spans="1:7" ht="24.75">
      <c r="A401" s="256" t="s">
        <v>1227</v>
      </c>
      <c r="B401" s="256" t="s">
        <v>453</v>
      </c>
      <c r="C401" s="257">
        <v>1.2500000000000001E-2</v>
      </c>
      <c r="D401" s="155">
        <v>207.9838</v>
      </c>
      <c r="E401" s="155">
        <f t="shared" si="5"/>
        <v>2.5998000000000001</v>
      </c>
      <c r="G401" s="156"/>
    </row>
    <row r="402" spans="1:7">
      <c r="A402" s="253" t="s">
        <v>401</v>
      </c>
      <c r="B402" s="253" t="s">
        <v>2</v>
      </c>
      <c r="C402" s="254" t="s">
        <v>2</v>
      </c>
      <c r="D402" s="255" t="s">
        <v>2</v>
      </c>
      <c r="E402" s="255">
        <f>SUM(E391:E401)</f>
        <v>9.3237999999999985</v>
      </c>
      <c r="G402" s="156"/>
    </row>
    <row r="403" spans="1:7">
      <c r="A403" s="253" t="s">
        <v>402</v>
      </c>
      <c r="B403" s="253" t="s">
        <v>2</v>
      </c>
      <c r="C403" s="254" t="s">
        <v>2</v>
      </c>
      <c r="D403" s="255" t="s">
        <v>2</v>
      </c>
      <c r="E403" s="255">
        <f>E389+E402</f>
        <v>86.323800000000006</v>
      </c>
      <c r="G403" s="156"/>
    </row>
    <row r="404" spans="1:7">
      <c r="A404" s="261" t="s">
        <v>479</v>
      </c>
      <c r="B404" s="261" t="s">
        <v>480</v>
      </c>
      <c r="C404" s="262"/>
      <c r="D404" s="263"/>
      <c r="E404" s="263"/>
      <c r="G404" s="156"/>
    </row>
    <row r="405" spans="1:7">
      <c r="A405" s="253" t="s">
        <v>1228</v>
      </c>
      <c r="B405" s="253"/>
      <c r="C405" s="254"/>
      <c r="D405" s="255"/>
      <c r="E405" s="255"/>
      <c r="G405" s="156"/>
    </row>
    <row r="406" spans="1:7">
      <c r="A406" s="253" t="s">
        <v>422</v>
      </c>
      <c r="B406" s="253"/>
      <c r="C406" s="254"/>
      <c r="D406" s="255"/>
      <c r="E406" s="255"/>
      <c r="G406" s="156"/>
    </row>
    <row r="407" spans="1:7">
      <c r="A407" s="253" t="s">
        <v>1673</v>
      </c>
      <c r="B407" s="253" t="s">
        <v>399</v>
      </c>
      <c r="C407" s="254" t="s">
        <v>1095</v>
      </c>
      <c r="D407" s="255" t="s">
        <v>1096</v>
      </c>
      <c r="E407" s="255" t="s">
        <v>1097</v>
      </c>
      <c r="G407" s="156"/>
    </row>
    <row r="408" spans="1:7" ht="24.75">
      <c r="A408" s="256" t="s">
        <v>1229</v>
      </c>
      <c r="B408" s="256" t="s">
        <v>423</v>
      </c>
      <c r="C408" s="257">
        <v>1.3</v>
      </c>
      <c r="D408" s="155">
        <v>3.31</v>
      </c>
      <c r="E408" s="155">
        <f>ROUND((C408*D408),4)</f>
        <v>4.3029999999999999</v>
      </c>
      <c r="G408" s="156"/>
    </row>
    <row r="409" spans="1:7">
      <c r="A409" s="253" t="s">
        <v>401</v>
      </c>
      <c r="B409" s="253" t="s">
        <v>2</v>
      </c>
      <c r="C409" s="254" t="s">
        <v>2</v>
      </c>
      <c r="D409" s="255" t="s">
        <v>2</v>
      </c>
      <c r="E409" s="255">
        <f>SUM(E408:E408)</f>
        <v>4.3029999999999999</v>
      </c>
      <c r="G409" s="156"/>
    </row>
    <row r="410" spans="1:7">
      <c r="A410" s="253" t="s">
        <v>1104</v>
      </c>
      <c r="B410" s="253" t="s">
        <v>399</v>
      </c>
      <c r="C410" s="254" t="s">
        <v>1095</v>
      </c>
      <c r="D410" s="255" t="s">
        <v>1105</v>
      </c>
      <c r="E410" s="255" t="s">
        <v>1106</v>
      </c>
      <c r="G410" s="156"/>
    </row>
    <row r="411" spans="1:7" ht="24.75">
      <c r="A411" s="256" t="s">
        <v>1230</v>
      </c>
      <c r="B411" s="256" t="s">
        <v>453</v>
      </c>
      <c r="C411" s="257">
        <v>1.25E-3</v>
      </c>
      <c r="D411" s="155">
        <v>5.3540999999999999</v>
      </c>
      <c r="E411" s="155">
        <f t="shared" ref="E411:E416" si="6">ROUND((C411*D411),4)</f>
        <v>6.7000000000000002E-3</v>
      </c>
      <c r="G411" s="156"/>
    </row>
    <row r="412" spans="1:7" ht="24.75">
      <c r="A412" s="256" t="s">
        <v>1231</v>
      </c>
      <c r="B412" s="256" t="s">
        <v>460</v>
      </c>
      <c r="C412" s="257">
        <v>1.25E-3</v>
      </c>
      <c r="D412" s="155">
        <v>3.3260000000000001</v>
      </c>
      <c r="E412" s="155">
        <f t="shared" si="6"/>
        <v>4.1999999999999997E-3</v>
      </c>
      <c r="G412" s="156"/>
    </row>
    <row r="413" spans="1:7" ht="24.75">
      <c r="A413" s="256" t="s">
        <v>1214</v>
      </c>
      <c r="B413" s="256" t="s">
        <v>453</v>
      </c>
      <c r="C413" s="257">
        <v>1.25E-3</v>
      </c>
      <c r="D413" s="155">
        <v>84.670100000000005</v>
      </c>
      <c r="E413" s="155">
        <f t="shared" si="6"/>
        <v>0.10580000000000001</v>
      </c>
      <c r="G413" s="156"/>
    </row>
    <row r="414" spans="1:7" ht="24.75">
      <c r="A414" s="256" t="s">
        <v>1215</v>
      </c>
      <c r="B414" s="256" t="s">
        <v>460</v>
      </c>
      <c r="C414" s="257">
        <v>1.25E-3</v>
      </c>
      <c r="D414" s="155">
        <v>23.454000000000001</v>
      </c>
      <c r="E414" s="155">
        <f t="shared" si="6"/>
        <v>2.93E-2</v>
      </c>
      <c r="G414" s="156"/>
    </row>
    <row r="415" spans="1:7" s="84" customFormat="1">
      <c r="A415" s="256" t="s">
        <v>1139</v>
      </c>
      <c r="B415" s="256" t="s">
        <v>406</v>
      </c>
      <c r="C415" s="257">
        <v>1.4999999999999999E-2</v>
      </c>
      <c r="D415" s="155">
        <v>11.571</v>
      </c>
      <c r="E415" s="155">
        <f t="shared" si="6"/>
        <v>0.1736</v>
      </c>
      <c r="G415" s="156"/>
    </row>
    <row r="416" spans="1:7" ht="36.75">
      <c r="A416" s="256" t="s">
        <v>1725</v>
      </c>
      <c r="B416" s="256" t="s">
        <v>453</v>
      </c>
      <c r="C416" s="257">
        <v>2.5000000000000001E-3</v>
      </c>
      <c r="D416" s="155">
        <v>149.2577</v>
      </c>
      <c r="E416" s="155">
        <f t="shared" si="6"/>
        <v>0.37309999999999999</v>
      </c>
      <c r="G416" s="156"/>
    </row>
    <row r="417" spans="1:7">
      <c r="A417" s="253" t="s">
        <v>401</v>
      </c>
      <c r="B417" s="253" t="s">
        <v>2</v>
      </c>
      <c r="C417" s="254" t="s">
        <v>2</v>
      </c>
      <c r="D417" s="255" t="s">
        <v>2</v>
      </c>
      <c r="E417" s="255">
        <f>SUM(E411:E416)</f>
        <v>0.69269999999999998</v>
      </c>
      <c r="G417" s="156"/>
    </row>
    <row r="418" spans="1:7">
      <c r="A418" s="253" t="s">
        <v>402</v>
      </c>
      <c r="B418" s="253" t="s">
        <v>2</v>
      </c>
      <c r="C418" s="254" t="s">
        <v>2</v>
      </c>
      <c r="D418" s="255" t="s">
        <v>2</v>
      </c>
      <c r="E418" s="255">
        <f>E409+E417</f>
        <v>4.9957000000000003</v>
      </c>
      <c r="G418" s="156"/>
    </row>
    <row r="419" spans="1:7">
      <c r="A419" s="261" t="s">
        <v>481</v>
      </c>
      <c r="B419" s="261" t="s">
        <v>482</v>
      </c>
      <c r="C419" s="262"/>
      <c r="D419" s="263"/>
      <c r="E419" s="263"/>
      <c r="G419" s="156"/>
    </row>
    <row r="420" spans="1:7">
      <c r="A420" s="253" t="s">
        <v>1232</v>
      </c>
      <c r="B420" s="253"/>
      <c r="C420" s="254"/>
      <c r="D420" s="255"/>
      <c r="E420" s="255"/>
      <c r="G420" s="156"/>
    </row>
    <row r="421" spans="1:7">
      <c r="A421" s="253" t="s">
        <v>422</v>
      </c>
      <c r="B421" s="253"/>
      <c r="C421" s="254"/>
      <c r="D421" s="255"/>
      <c r="E421" s="255"/>
      <c r="G421" s="156"/>
    </row>
    <row r="422" spans="1:7" s="84" customFormat="1">
      <c r="A422" s="253" t="s">
        <v>1673</v>
      </c>
      <c r="B422" s="253" t="s">
        <v>399</v>
      </c>
      <c r="C422" s="254" t="s">
        <v>1095</v>
      </c>
      <c r="D422" s="255" t="s">
        <v>1096</v>
      </c>
      <c r="E422" s="255" t="s">
        <v>1097</v>
      </c>
      <c r="G422" s="156"/>
    </row>
    <row r="423" spans="1:7" ht="24.75">
      <c r="A423" s="256" t="s">
        <v>1233</v>
      </c>
      <c r="B423" s="256" t="s">
        <v>483</v>
      </c>
      <c r="C423" s="257">
        <v>0.5</v>
      </c>
      <c r="D423" s="155">
        <v>1.42</v>
      </c>
      <c r="E423" s="155">
        <f>ROUND((C423*D423),4)</f>
        <v>0.71</v>
      </c>
      <c r="G423" s="156"/>
    </row>
    <row r="424" spans="1:7">
      <c r="A424" s="253" t="s">
        <v>401</v>
      </c>
      <c r="B424" s="253" t="s">
        <v>2</v>
      </c>
      <c r="C424" s="254" t="s">
        <v>2</v>
      </c>
      <c r="D424" s="255" t="s">
        <v>2</v>
      </c>
      <c r="E424" s="255">
        <f>SUM(E423:E423)</f>
        <v>0.71</v>
      </c>
      <c r="G424" s="156"/>
    </row>
    <row r="425" spans="1:7">
      <c r="A425" s="253" t="s">
        <v>1104</v>
      </c>
      <c r="B425" s="253" t="s">
        <v>399</v>
      </c>
      <c r="C425" s="254" t="s">
        <v>1095</v>
      </c>
      <c r="D425" s="255" t="s">
        <v>1105</v>
      </c>
      <c r="E425" s="255" t="s">
        <v>1106</v>
      </c>
      <c r="G425" s="156"/>
    </row>
    <row r="426" spans="1:7" ht="24.75">
      <c r="A426" s="256" t="s">
        <v>1230</v>
      </c>
      <c r="B426" s="256" t="s">
        <v>453</v>
      </c>
      <c r="C426" s="257">
        <v>4.0000000000000002E-4</v>
      </c>
      <c r="D426" s="155">
        <v>5.3540999999999999</v>
      </c>
      <c r="E426" s="155">
        <f t="shared" ref="E426:E431" si="7">ROUND((C426*D426),4)</f>
        <v>2.0999999999999999E-3</v>
      </c>
      <c r="G426" s="156"/>
    </row>
    <row r="427" spans="1:7" ht="24.75">
      <c r="A427" s="256" t="s">
        <v>1231</v>
      </c>
      <c r="B427" s="256" t="s">
        <v>460</v>
      </c>
      <c r="C427" s="257">
        <v>1.5E-3</v>
      </c>
      <c r="D427" s="155">
        <v>3.3260000000000001</v>
      </c>
      <c r="E427" s="155">
        <f t="shared" si="7"/>
        <v>5.0000000000000001E-3</v>
      </c>
      <c r="G427" s="156"/>
    </row>
    <row r="428" spans="1:7" ht="24.75">
      <c r="A428" s="256" t="s">
        <v>1214</v>
      </c>
      <c r="B428" s="256" t="s">
        <v>453</v>
      </c>
      <c r="C428" s="257">
        <v>4.0000000000000002E-4</v>
      </c>
      <c r="D428" s="155">
        <v>84.670100000000005</v>
      </c>
      <c r="E428" s="155">
        <f t="shared" si="7"/>
        <v>3.39E-2</v>
      </c>
      <c r="G428" s="156"/>
    </row>
    <row r="429" spans="1:7" s="84" customFormat="1" ht="24.75">
      <c r="A429" s="256" t="s">
        <v>1215</v>
      </c>
      <c r="B429" s="256" t="s">
        <v>460</v>
      </c>
      <c r="C429" s="257">
        <v>1.5E-3</v>
      </c>
      <c r="D429" s="155">
        <v>23.454000000000001</v>
      </c>
      <c r="E429" s="155">
        <f t="shared" si="7"/>
        <v>3.5200000000000002E-2</v>
      </c>
      <c r="G429" s="156"/>
    </row>
    <row r="430" spans="1:7">
      <c r="A430" s="256" t="s">
        <v>1139</v>
      </c>
      <c r="B430" s="256" t="s">
        <v>406</v>
      </c>
      <c r="C430" s="257">
        <v>1.09E-2</v>
      </c>
      <c r="D430" s="155">
        <v>11.571</v>
      </c>
      <c r="E430" s="155">
        <f t="shared" si="7"/>
        <v>0.12609999999999999</v>
      </c>
      <c r="G430" s="156"/>
    </row>
    <row r="431" spans="1:7" ht="36.75">
      <c r="A431" s="256" t="s">
        <v>1725</v>
      </c>
      <c r="B431" s="256" t="s">
        <v>453</v>
      </c>
      <c r="C431" s="257">
        <v>1.8E-3</v>
      </c>
      <c r="D431" s="155">
        <v>149.2577</v>
      </c>
      <c r="E431" s="155">
        <f t="shared" si="7"/>
        <v>0.26869999999999999</v>
      </c>
      <c r="G431" s="156"/>
    </row>
    <row r="432" spans="1:7">
      <c r="A432" s="253" t="s">
        <v>401</v>
      </c>
      <c r="B432" s="253" t="s">
        <v>2</v>
      </c>
      <c r="C432" s="254" t="s">
        <v>2</v>
      </c>
      <c r="D432" s="255" t="s">
        <v>2</v>
      </c>
      <c r="E432" s="255">
        <f>SUM(E426:E431)</f>
        <v>0.47099999999999997</v>
      </c>
      <c r="G432" s="156"/>
    </row>
    <row r="433" spans="1:7">
      <c r="A433" s="253" t="s">
        <v>402</v>
      </c>
      <c r="B433" s="253" t="s">
        <v>2</v>
      </c>
      <c r="C433" s="254" t="s">
        <v>2</v>
      </c>
      <c r="D433" s="255" t="s">
        <v>2</v>
      </c>
      <c r="E433" s="255">
        <f>E424+E432</f>
        <v>1.181</v>
      </c>
      <c r="G433" s="156"/>
    </row>
    <row r="434" spans="1:7">
      <c r="A434" s="261" t="s">
        <v>484</v>
      </c>
      <c r="B434" s="261" t="s">
        <v>485</v>
      </c>
      <c r="C434" s="262"/>
      <c r="D434" s="263"/>
      <c r="E434" s="263"/>
      <c r="G434" s="156"/>
    </row>
    <row r="435" spans="1:7">
      <c r="A435" s="260" t="s">
        <v>1234</v>
      </c>
      <c r="B435" s="253"/>
      <c r="C435" s="254"/>
      <c r="D435" s="255"/>
      <c r="E435" s="255"/>
      <c r="G435" s="156"/>
    </row>
    <row r="436" spans="1:7">
      <c r="A436" s="253" t="s">
        <v>486</v>
      </c>
      <c r="B436" s="253"/>
      <c r="C436" s="254"/>
      <c r="D436" s="255"/>
      <c r="E436" s="255"/>
      <c r="G436" s="156"/>
    </row>
    <row r="437" spans="1:7">
      <c r="A437" s="253" t="s">
        <v>1104</v>
      </c>
      <c r="B437" s="253" t="s">
        <v>399</v>
      </c>
      <c r="C437" s="254" t="s">
        <v>1095</v>
      </c>
      <c r="D437" s="255" t="s">
        <v>1105</v>
      </c>
      <c r="E437" s="255" t="s">
        <v>1106</v>
      </c>
      <c r="G437" s="156"/>
    </row>
    <row r="438" spans="1:7">
      <c r="A438" s="256" t="s">
        <v>1235</v>
      </c>
      <c r="B438" s="256" t="s">
        <v>483</v>
      </c>
      <c r="C438" s="257">
        <v>1</v>
      </c>
      <c r="D438" s="155">
        <v>193.2971</v>
      </c>
      <c r="E438" s="155">
        <f t="shared" ref="E438:E446" si="8">ROUND((C438*D438),4)</f>
        <v>193.2971</v>
      </c>
      <c r="G438" s="156"/>
    </row>
    <row r="439" spans="1:7" ht="36.75">
      <c r="A439" s="256" t="s">
        <v>1219</v>
      </c>
      <c r="B439" s="256" t="s">
        <v>453</v>
      </c>
      <c r="C439" s="257">
        <v>1.5630000000000002E-2</v>
      </c>
      <c r="D439" s="155">
        <v>83.840800000000002</v>
      </c>
      <c r="E439" s="155">
        <f t="shared" si="8"/>
        <v>1.3104</v>
      </c>
      <c r="G439" s="156"/>
    </row>
    <row r="440" spans="1:7" ht="36.75">
      <c r="A440" s="256" t="s">
        <v>1236</v>
      </c>
      <c r="B440" s="256" t="s">
        <v>460</v>
      </c>
      <c r="C440" s="257">
        <v>1.5630000000000002E-2</v>
      </c>
      <c r="D440" s="155">
        <v>31.4434</v>
      </c>
      <c r="E440" s="155">
        <f t="shared" si="8"/>
        <v>0.49149999999999999</v>
      </c>
      <c r="G440" s="156"/>
    </row>
    <row r="441" spans="1:7" ht="24.75">
      <c r="A441" s="256" t="s">
        <v>1237</v>
      </c>
      <c r="B441" s="256" t="s">
        <v>453</v>
      </c>
      <c r="C441" s="257">
        <v>1.5630000000000002E-2</v>
      </c>
      <c r="D441" s="155">
        <v>174.43010000000001</v>
      </c>
      <c r="E441" s="155">
        <f t="shared" si="8"/>
        <v>2.7263000000000002</v>
      </c>
      <c r="G441" s="156"/>
    </row>
    <row r="442" spans="1:7" ht="24.75">
      <c r="A442" s="256" t="s">
        <v>1238</v>
      </c>
      <c r="B442" s="256" t="s">
        <v>460</v>
      </c>
      <c r="C442" s="257">
        <v>1.5630000000000002E-2</v>
      </c>
      <c r="D442" s="155">
        <v>72.085300000000004</v>
      </c>
      <c r="E442" s="155">
        <f t="shared" si="8"/>
        <v>1.1267</v>
      </c>
      <c r="G442" s="156"/>
    </row>
    <row r="443" spans="1:7" s="84" customFormat="1" ht="36.75">
      <c r="A443" s="256" t="s">
        <v>1239</v>
      </c>
      <c r="B443" s="256" t="s">
        <v>453</v>
      </c>
      <c r="C443" s="257">
        <v>1.5630000000000002E-2</v>
      </c>
      <c r="D443" s="155">
        <v>100.6224</v>
      </c>
      <c r="E443" s="155">
        <f t="shared" si="8"/>
        <v>1.5727</v>
      </c>
      <c r="G443" s="156"/>
    </row>
    <row r="444" spans="1:7" ht="36.75">
      <c r="A444" s="256" t="s">
        <v>1240</v>
      </c>
      <c r="B444" s="256" t="s">
        <v>460</v>
      </c>
      <c r="C444" s="257">
        <v>1.5630000000000002E-2</v>
      </c>
      <c r="D444" s="155">
        <v>36.9773</v>
      </c>
      <c r="E444" s="155">
        <f t="shared" si="8"/>
        <v>0.57799999999999996</v>
      </c>
      <c r="G444" s="156"/>
    </row>
    <row r="445" spans="1:7">
      <c r="A445" s="256" t="s">
        <v>1241</v>
      </c>
      <c r="B445" s="256" t="s">
        <v>406</v>
      </c>
      <c r="C445" s="257">
        <v>9.375E-2</v>
      </c>
      <c r="D445" s="155">
        <v>7.7069000000000001</v>
      </c>
      <c r="E445" s="155">
        <f t="shared" si="8"/>
        <v>0.72250000000000003</v>
      </c>
      <c r="G445" s="156"/>
    </row>
    <row r="446" spans="1:7">
      <c r="A446" s="256" t="s">
        <v>1139</v>
      </c>
      <c r="B446" s="256" t="s">
        <v>406</v>
      </c>
      <c r="C446" s="257">
        <v>0.125</v>
      </c>
      <c r="D446" s="155">
        <v>11.571</v>
      </c>
      <c r="E446" s="155">
        <f t="shared" si="8"/>
        <v>1.4463999999999999</v>
      </c>
      <c r="G446" s="156"/>
    </row>
    <row r="447" spans="1:7">
      <c r="A447" s="253" t="s">
        <v>401</v>
      </c>
      <c r="B447" s="253" t="s">
        <v>2</v>
      </c>
      <c r="C447" s="254" t="s">
        <v>2</v>
      </c>
      <c r="D447" s="255" t="s">
        <v>2</v>
      </c>
      <c r="E447" s="255">
        <f>SUM(E438:E446)</f>
        <v>203.27160000000001</v>
      </c>
      <c r="G447" s="156"/>
    </row>
    <row r="448" spans="1:7">
      <c r="A448" s="253" t="s">
        <v>402</v>
      </c>
      <c r="B448" s="253" t="s">
        <v>2</v>
      </c>
      <c r="C448" s="254" t="s">
        <v>2</v>
      </c>
      <c r="D448" s="255" t="s">
        <v>2</v>
      </c>
      <c r="E448" s="255">
        <f>E447</f>
        <v>203.27160000000001</v>
      </c>
      <c r="G448" s="156"/>
    </row>
    <row r="449" spans="1:7">
      <c r="A449" s="261" t="s">
        <v>487</v>
      </c>
      <c r="B449" s="261" t="s">
        <v>488</v>
      </c>
      <c r="C449" s="262"/>
      <c r="D449" s="263"/>
      <c r="E449" s="263"/>
      <c r="G449" s="156"/>
    </row>
    <row r="450" spans="1:7">
      <c r="A450" s="260" t="s">
        <v>1768</v>
      </c>
      <c r="B450" s="253"/>
      <c r="C450" s="254"/>
      <c r="D450" s="255"/>
      <c r="E450" s="255"/>
      <c r="G450" s="156"/>
    </row>
    <row r="451" spans="1:7">
      <c r="A451" s="253" t="s">
        <v>468</v>
      </c>
      <c r="B451" s="253"/>
      <c r="C451" s="254"/>
      <c r="D451" s="255"/>
      <c r="E451" s="255"/>
      <c r="G451" s="156"/>
    </row>
    <row r="452" spans="1:7">
      <c r="A452" s="253" t="s">
        <v>1104</v>
      </c>
      <c r="B452" s="253" t="s">
        <v>399</v>
      </c>
      <c r="C452" s="254" t="s">
        <v>1095</v>
      </c>
      <c r="D452" s="255" t="s">
        <v>1105</v>
      </c>
      <c r="E452" s="255" t="s">
        <v>1106</v>
      </c>
      <c r="G452" s="156"/>
    </row>
    <row r="453" spans="1:7" ht="48.75">
      <c r="A453" s="256" t="s">
        <v>1242</v>
      </c>
      <c r="B453" s="256" t="s">
        <v>453</v>
      </c>
      <c r="C453" s="257">
        <v>6.7000000000000002E-3</v>
      </c>
      <c r="D453" s="155">
        <v>79.458699999999993</v>
      </c>
      <c r="E453" s="155">
        <f>ROUND((C453*D453),4)</f>
        <v>0.53239999999999998</v>
      </c>
      <c r="G453" s="156"/>
    </row>
    <row r="454" spans="1:7">
      <c r="A454" s="253" t="s">
        <v>401</v>
      </c>
      <c r="B454" s="253" t="s">
        <v>2</v>
      </c>
      <c r="C454" s="254" t="s">
        <v>2</v>
      </c>
      <c r="D454" s="255" t="s">
        <v>2</v>
      </c>
      <c r="E454" s="255">
        <f>SUM(E453:E453)</f>
        <v>0.53239999999999998</v>
      </c>
      <c r="G454" s="156"/>
    </row>
    <row r="455" spans="1:7">
      <c r="A455" s="253" t="s">
        <v>402</v>
      </c>
      <c r="B455" s="253" t="s">
        <v>2</v>
      </c>
      <c r="C455" s="254" t="s">
        <v>2</v>
      </c>
      <c r="D455" s="255" t="s">
        <v>2</v>
      </c>
      <c r="E455" s="255">
        <f>E454</f>
        <v>0.53239999999999998</v>
      </c>
      <c r="G455" s="156"/>
    </row>
    <row r="456" spans="1:7">
      <c r="A456" s="261" t="s">
        <v>489</v>
      </c>
      <c r="B456" s="261" t="s">
        <v>490</v>
      </c>
      <c r="C456" s="262"/>
      <c r="D456" s="263"/>
      <c r="E456" s="263"/>
      <c r="G456" s="156"/>
    </row>
    <row r="457" spans="1:7" s="84" customFormat="1" ht="24.75">
      <c r="A457" s="253" t="s">
        <v>1769</v>
      </c>
      <c r="B457" s="253"/>
      <c r="C457" s="254"/>
      <c r="D457" s="255"/>
      <c r="E457" s="255"/>
      <c r="G457" s="156"/>
    </row>
    <row r="458" spans="1:7">
      <c r="A458" s="253" t="s">
        <v>491</v>
      </c>
      <c r="B458" s="253"/>
      <c r="C458" s="254"/>
      <c r="D458" s="255"/>
      <c r="E458" s="255"/>
      <c r="G458" s="156"/>
    </row>
    <row r="459" spans="1:7">
      <c r="A459" s="253" t="s">
        <v>1104</v>
      </c>
      <c r="B459" s="253" t="s">
        <v>399</v>
      </c>
      <c r="C459" s="254" t="s">
        <v>1095</v>
      </c>
      <c r="D459" s="255" t="s">
        <v>1105</v>
      </c>
      <c r="E459" s="255" t="s">
        <v>1106</v>
      </c>
      <c r="G459" s="156"/>
    </row>
    <row r="460" spans="1:7" ht="36.75">
      <c r="A460" s="256" t="s">
        <v>1719</v>
      </c>
      <c r="B460" s="256" t="s">
        <v>453</v>
      </c>
      <c r="C460" s="257">
        <v>4.4999999999999997E-3</v>
      </c>
      <c r="D460" s="155">
        <v>94.967799999999997</v>
      </c>
      <c r="E460" s="155">
        <f>ROUND((C460*D460),4)</f>
        <v>0.4274</v>
      </c>
      <c r="G460" s="156"/>
    </row>
    <row r="461" spans="1:7">
      <c r="A461" s="253" t="s">
        <v>401</v>
      </c>
      <c r="B461" s="253" t="s">
        <v>2</v>
      </c>
      <c r="C461" s="254" t="s">
        <v>2</v>
      </c>
      <c r="D461" s="255" t="s">
        <v>2</v>
      </c>
      <c r="E461" s="255">
        <f>SUM(E460:E460)</f>
        <v>0.4274</v>
      </c>
      <c r="G461" s="156"/>
    </row>
    <row r="462" spans="1:7">
      <c r="A462" s="253" t="s">
        <v>402</v>
      </c>
      <c r="B462" s="253" t="s">
        <v>2</v>
      </c>
      <c r="C462" s="254" t="s">
        <v>2</v>
      </c>
      <c r="D462" s="255" t="s">
        <v>2</v>
      </c>
      <c r="E462" s="255">
        <f>E461</f>
        <v>0.4274</v>
      </c>
      <c r="G462" s="156"/>
    </row>
    <row r="463" spans="1:7">
      <c r="A463" s="261" t="s">
        <v>492</v>
      </c>
      <c r="B463" s="261" t="s">
        <v>493</v>
      </c>
      <c r="C463" s="262"/>
      <c r="D463" s="263"/>
      <c r="E463" s="263"/>
      <c r="G463" s="156"/>
    </row>
    <row r="464" spans="1:7" s="84" customFormat="1" ht="36.75">
      <c r="A464" s="253" t="s">
        <v>1243</v>
      </c>
      <c r="B464" s="253"/>
      <c r="C464" s="254"/>
      <c r="D464" s="255"/>
      <c r="E464" s="255"/>
      <c r="G464" s="156"/>
    </row>
    <row r="465" spans="1:7">
      <c r="A465" s="253" t="s">
        <v>494</v>
      </c>
      <c r="B465" s="253"/>
      <c r="C465" s="254"/>
      <c r="D465" s="255"/>
      <c r="E465" s="255"/>
      <c r="G465" s="156"/>
    </row>
    <row r="466" spans="1:7">
      <c r="A466" s="253" t="s">
        <v>1673</v>
      </c>
      <c r="B466" s="253" t="s">
        <v>399</v>
      </c>
      <c r="C466" s="254" t="s">
        <v>1095</v>
      </c>
      <c r="D466" s="255" t="s">
        <v>1096</v>
      </c>
      <c r="E466" s="255" t="s">
        <v>1097</v>
      </c>
      <c r="G466" s="156"/>
    </row>
    <row r="467" spans="1:7" ht="24.75">
      <c r="A467" s="256" t="s">
        <v>1244</v>
      </c>
      <c r="B467" s="256" t="s">
        <v>1080</v>
      </c>
      <c r="C467" s="257">
        <v>2.1000000000000001E-2</v>
      </c>
      <c r="D467" s="155">
        <v>58.33</v>
      </c>
      <c r="E467" s="155">
        <f>ROUND((C467*D467),4)</f>
        <v>1.2249000000000001</v>
      </c>
      <c r="G467" s="156"/>
    </row>
    <row r="468" spans="1:7" ht="24.75">
      <c r="A468" s="256" t="s">
        <v>1245</v>
      </c>
      <c r="B468" s="256" t="s">
        <v>1080</v>
      </c>
      <c r="C468" s="257">
        <v>0.123</v>
      </c>
      <c r="D468" s="155">
        <v>230.09</v>
      </c>
      <c r="E468" s="155">
        <f>ROUND((C468*D468),4)</f>
        <v>28.301100000000002</v>
      </c>
      <c r="G468" s="156"/>
    </row>
    <row r="469" spans="1:7">
      <c r="A469" s="253" t="s">
        <v>401</v>
      </c>
      <c r="B469" s="253" t="s">
        <v>2</v>
      </c>
      <c r="C469" s="254" t="s">
        <v>2</v>
      </c>
      <c r="D469" s="255" t="s">
        <v>2</v>
      </c>
      <c r="E469" s="255">
        <f>SUM(E467:E468)</f>
        <v>29.526000000000003</v>
      </c>
      <c r="G469" s="156"/>
    </row>
    <row r="470" spans="1:7">
      <c r="A470" s="253" t="s">
        <v>1104</v>
      </c>
      <c r="B470" s="253" t="s">
        <v>399</v>
      </c>
      <c r="C470" s="254" t="s">
        <v>1095</v>
      </c>
      <c r="D470" s="255" t="s">
        <v>1105</v>
      </c>
      <c r="E470" s="255" t="s">
        <v>1106</v>
      </c>
      <c r="G470" s="156"/>
    </row>
    <row r="471" spans="1:7">
      <c r="A471" s="256" t="s">
        <v>1246</v>
      </c>
      <c r="B471" s="256" t="s">
        <v>406</v>
      </c>
      <c r="C471" s="257">
        <v>0.20300000000000001</v>
      </c>
      <c r="D471" s="155">
        <v>12.262700000000001</v>
      </c>
      <c r="E471" s="155">
        <f t="shared" ref="E471:E476" si="9">ROUND((C471*D471),4)</f>
        <v>2.4893000000000001</v>
      </c>
      <c r="G471" s="156"/>
    </row>
    <row r="472" spans="1:7">
      <c r="A472" s="256" t="s">
        <v>1160</v>
      </c>
      <c r="B472" s="256" t="s">
        <v>406</v>
      </c>
      <c r="C472" s="257">
        <v>0.33700000000000002</v>
      </c>
      <c r="D472" s="155">
        <v>16.097100000000001</v>
      </c>
      <c r="E472" s="155">
        <f t="shared" si="9"/>
        <v>5.4246999999999996</v>
      </c>
      <c r="G472" s="156"/>
    </row>
    <row r="473" spans="1:7">
      <c r="A473" s="256" t="s">
        <v>1139</v>
      </c>
      <c r="B473" s="256" t="s">
        <v>406</v>
      </c>
      <c r="C473" s="257">
        <v>0.67500000000000004</v>
      </c>
      <c r="D473" s="155">
        <v>11.571</v>
      </c>
      <c r="E473" s="155">
        <f t="shared" si="9"/>
        <v>7.8103999999999996</v>
      </c>
    </row>
    <row r="474" spans="1:7" ht="24.75">
      <c r="A474" s="256" t="s">
        <v>1247</v>
      </c>
      <c r="B474" s="256" t="s">
        <v>1080</v>
      </c>
      <c r="C474" s="257">
        <v>5.0000000000000001E-3</v>
      </c>
      <c r="D474" s="155">
        <v>316.7072</v>
      </c>
      <c r="E474" s="155">
        <f t="shared" si="9"/>
        <v>1.5834999999999999</v>
      </c>
    </row>
    <row r="475" spans="1:7" ht="24.75">
      <c r="A475" s="256" t="s">
        <v>1248</v>
      </c>
      <c r="B475" s="256" t="s">
        <v>453</v>
      </c>
      <c r="C475" s="257">
        <v>3.4000000000000002E-2</v>
      </c>
      <c r="D475" s="155">
        <v>12.47</v>
      </c>
      <c r="E475" s="155">
        <f t="shared" si="9"/>
        <v>0.42399999999999999</v>
      </c>
    </row>
    <row r="476" spans="1:7" ht="24.75">
      <c r="A476" s="256" t="s">
        <v>1249</v>
      </c>
      <c r="B476" s="256" t="s">
        <v>460</v>
      </c>
      <c r="C476" s="257">
        <v>0.16900000000000001</v>
      </c>
      <c r="D476" s="155">
        <v>3.5987</v>
      </c>
      <c r="E476" s="155">
        <f t="shared" si="9"/>
        <v>0.60819999999999996</v>
      </c>
    </row>
    <row r="477" spans="1:7">
      <c r="A477" s="253" t="s">
        <v>401</v>
      </c>
      <c r="B477" s="253" t="s">
        <v>2</v>
      </c>
      <c r="C477" s="254" t="s">
        <v>2</v>
      </c>
      <c r="D477" s="255" t="s">
        <v>2</v>
      </c>
      <c r="E477" s="255">
        <f>SUM(E471:E476)</f>
        <v>18.3401</v>
      </c>
    </row>
    <row r="478" spans="1:7">
      <c r="A478" s="253" t="s">
        <v>402</v>
      </c>
      <c r="B478" s="253" t="s">
        <v>2</v>
      </c>
      <c r="C478" s="254" t="s">
        <v>2</v>
      </c>
      <c r="D478" s="255" t="s">
        <v>2</v>
      </c>
      <c r="E478" s="255">
        <f>E469+E477</f>
        <v>47.866100000000003</v>
      </c>
    </row>
    <row r="479" spans="1:7" s="84" customFormat="1">
      <c r="A479" s="261" t="s">
        <v>495</v>
      </c>
      <c r="B479" s="261" t="s">
        <v>496</v>
      </c>
      <c r="C479" s="262"/>
      <c r="D479" s="263"/>
      <c r="E479" s="263"/>
    </row>
    <row r="480" spans="1:7" ht="36.75">
      <c r="A480" s="253" t="s">
        <v>1250</v>
      </c>
      <c r="B480" s="253"/>
      <c r="C480" s="254"/>
      <c r="D480" s="255"/>
      <c r="E480" s="255"/>
    </row>
    <row r="481" spans="1:5">
      <c r="A481" s="253" t="s">
        <v>494</v>
      </c>
      <c r="B481" s="253"/>
      <c r="C481" s="254"/>
      <c r="D481" s="255"/>
      <c r="E481" s="255"/>
    </row>
    <row r="482" spans="1:5">
      <c r="A482" s="253" t="s">
        <v>1673</v>
      </c>
      <c r="B482" s="253" t="s">
        <v>399</v>
      </c>
      <c r="C482" s="254" t="s">
        <v>1095</v>
      </c>
      <c r="D482" s="255" t="s">
        <v>1096</v>
      </c>
      <c r="E482" s="255" t="s">
        <v>1097</v>
      </c>
    </row>
    <row r="483" spans="1:5" ht="24.75">
      <c r="A483" s="256" t="s">
        <v>1244</v>
      </c>
      <c r="B483" s="256" t="s">
        <v>1080</v>
      </c>
      <c r="C483" s="257">
        <v>2.1000000000000001E-2</v>
      </c>
      <c r="D483" s="155">
        <v>58.33</v>
      </c>
      <c r="E483" s="155">
        <f>ROUND((C483*D483),4)</f>
        <v>1.2249000000000001</v>
      </c>
    </row>
    <row r="484" spans="1:5" ht="24.75">
      <c r="A484" s="256" t="s">
        <v>1245</v>
      </c>
      <c r="B484" s="256" t="s">
        <v>1080</v>
      </c>
      <c r="C484" s="257">
        <v>0.123</v>
      </c>
      <c r="D484" s="155">
        <v>230.09</v>
      </c>
      <c r="E484" s="155">
        <f>ROUND((C484*D484),4)</f>
        <v>28.301100000000002</v>
      </c>
    </row>
    <row r="485" spans="1:5">
      <c r="A485" s="253" t="s">
        <v>401</v>
      </c>
      <c r="B485" s="253" t="s">
        <v>2</v>
      </c>
      <c r="C485" s="254" t="s">
        <v>2</v>
      </c>
      <c r="D485" s="255" t="s">
        <v>2</v>
      </c>
      <c r="E485" s="255">
        <f>SUM(E483:E484)</f>
        <v>29.526000000000003</v>
      </c>
    </row>
    <row r="486" spans="1:5" s="84" customFormat="1">
      <c r="A486" s="253" t="s">
        <v>1104</v>
      </c>
      <c r="B486" s="253" t="s">
        <v>399</v>
      </c>
      <c r="C486" s="254" t="s">
        <v>1095</v>
      </c>
      <c r="D486" s="255" t="s">
        <v>1105</v>
      </c>
      <c r="E486" s="255" t="s">
        <v>1106</v>
      </c>
    </row>
    <row r="487" spans="1:5">
      <c r="A487" s="256" t="s">
        <v>1246</v>
      </c>
      <c r="B487" s="256" t="s">
        <v>406</v>
      </c>
      <c r="C487" s="257">
        <v>0.28999999999999998</v>
      </c>
      <c r="D487" s="155">
        <v>12.262700000000001</v>
      </c>
      <c r="E487" s="155">
        <f t="shared" ref="E487:E492" si="10">ROUND((C487*D487),4)</f>
        <v>3.5562</v>
      </c>
    </row>
    <row r="488" spans="1:5">
      <c r="A488" s="256" t="s">
        <v>1160</v>
      </c>
      <c r="B488" s="256" t="s">
        <v>406</v>
      </c>
      <c r="C488" s="257">
        <v>0.42399999999999999</v>
      </c>
      <c r="D488" s="155">
        <v>16.097100000000001</v>
      </c>
      <c r="E488" s="155">
        <f t="shared" si="10"/>
        <v>6.8251999999999997</v>
      </c>
    </row>
    <row r="489" spans="1:5">
      <c r="A489" s="256" t="s">
        <v>1139</v>
      </c>
      <c r="B489" s="256" t="s">
        <v>406</v>
      </c>
      <c r="C489" s="257">
        <v>0.84899999999999998</v>
      </c>
      <c r="D489" s="155">
        <v>11.571</v>
      </c>
      <c r="E489" s="155">
        <f t="shared" si="10"/>
        <v>9.8238000000000003</v>
      </c>
    </row>
    <row r="490" spans="1:5" ht="24.75">
      <c r="A490" s="256" t="s">
        <v>1247</v>
      </c>
      <c r="B490" s="256" t="s">
        <v>1080</v>
      </c>
      <c r="C490" s="257">
        <v>5.0000000000000001E-3</v>
      </c>
      <c r="D490" s="155">
        <v>316.7072</v>
      </c>
      <c r="E490" s="155">
        <f t="shared" si="10"/>
        <v>1.5834999999999999</v>
      </c>
    </row>
    <row r="491" spans="1:5" ht="24.75">
      <c r="A491" s="256" t="s">
        <v>1248</v>
      </c>
      <c r="B491" s="256" t="s">
        <v>453</v>
      </c>
      <c r="C491" s="257">
        <v>4.8000000000000001E-2</v>
      </c>
      <c r="D491" s="155">
        <v>12.47</v>
      </c>
      <c r="E491" s="155">
        <f t="shared" si="10"/>
        <v>0.59860000000000002</v>
      </c>
    </row>
    <row r="492" spans="1:5" ht="24.75">
      <c r="A492" s="256" t="s">
        <v>1249</v>
      </c>
      <c r="B492" s="256" t="s">
        <v>460</v>
      </c>
      <c r="C492" s="257">
        <v>0.24199999999999999</v>
      </c>
      <c r="D492" s="155">
        <v>3.5987</v>
      </c>
      <c r="E492" s="155">
        <f t="shared" si="10"/>
        <v>0.87090000000000001</v>
      </c>
    </row>
    <row r="493" spans="1:5" s="84" customFormat="1">
      <c r="A493" s="253" t="s">
        <v>401</v>
      </c>
      <c r="B493" s="253" t="s">
        <v>2</v>
      </c>
      <c r="C493" s="254" t="s">
        <v>2</v>
      </c>
      <c r="D493" s="255" t="s">
        <v>2</v>
      </c>
      <c r="E493" s="255">
        <f>SUM(E487:E492)</f>
        <v>23.258199999999999</v>
      </c>
    </row>
    <row r="494" spans="1:5">
      <c r="A494" s="253" t="s">
        <v>402</v>
      </c>
      <c r="B494" s="253" t="s">
        <v>2</v>
      </c>
      <c r="C494" s="254" t="s">
        <v>2</v>
      </c>
      <c r="D494" s="255" t="s">
        <v>2</v>
      </c>
      <c r="E494" s="255">
        <f>E485+E493</f>
        <v>52.784199999999998</v>
      </c>
    </row>
    <row r="495" spans="1:5">
      <c r="A495" s="261" t="s">
        <v>497</v>
      </c>
      <c r="B495" s="261" t="s">
        <v>498</v>
      </c>
      <c r="C495" s="262"/>
      <c r="D495" s="263"/>
      <c r="E495" s="263"/>
    </row>
    <row r="496" spans="1:5">
      <c r="A496" s="260" t="s">
        <v>1251</v>
      </c>
      <c r="B496" s="253"/>
      <c r="C496" s="254"/>
      <c r="D496" s="255"/>
      <c r="E496" s="255"/>
    </row>
    <row r="497" spans="1:5">
      <c r="A497" s="253" t="s">
        <v>422</v>
      </c>
      <c r="B497" s="253"/>
      <c r="C497" s="254"/>
      <c r="D497" s="255"/>
      <c r="E497" s="255"/>
    </row>
    <row r="498" spans="1:5">
      <c r="A498" s="253" t="s">
        <v>1121</v>
      </c>
      <c r="B498" s="253" t="s">
        <v>399</v>
      </c>
      <c r="C498" s="254" t="s">
        <v>1095</v>
      </c>
      <c r="D498" s="255" t="s">
        <v>1096</v>
      </c>
      <c r="E498" s="255" t="s">
        <v>1097</v>
      </c>
    </row>
    <row r="499" spans="1:5" ht="24.75">
      <c r="A499" s="256" t="s">
        <v>1252</v>
      </c>
      <c r="B499" s="256" t="s">
        <v>306</v>
      </c>
      <c r="C499" s="257">
        <v>1</v>
      </c>
      <c r="D499" s="155">
        <v>55.56</v>
      </c>
      <c r="E499" s="155">
        <f>ROUND((C499*D499),4)</f>
        <v>55.56</v>
      </c>
    </row>
    <row r="500" spans="1:5">
      <c r="A500" s="253" t="s">
        <v>401</v>
      </c>
      <c r="B500" s="253" t="s">
        <v>2</v>
      </c>
      <c r="C500" s="254" t="s">
        <v>2</v>
      </c>
      <c r="D500" s="255" t="s">
        <v>2</v>
      </c>
      <c r="E500" s="255">
        <f>SUM(E499:E499)</f>
        <v>55.56</v>
      </c>
    </row>
    <row r="501" spans="1:5" s="84" customFormat="1">
      <c r="A501" s="253" t="s">
        <v>402</v>
      </c>
      <c r="B501" s="253" t="s">
        <v>2</v>
      </c>
      <c r="C501" s="254" t="s">
        <v>2</v>
      </c>
      <c r="D501" s="255" t="s">
        <v>2</v>
      </c>
      <c r="E501" s="255">
        <f>E500</f>
        <v>55.56</v>
      </c>
    </row>
    <row r="502" spans="1:5">
      <c r="A502" s="261" t="s">
        <v>499</v>
      </c>
      <c r="B502" s="261" t="s">
        <v>500</v>
      </c>
      <c r="C502" s="262"/>
      <c r="D502" s="263"/>
      <c r="E502" s="263"/>
    </row>
    <row r="503" spans="1:5">
      <c r="A503" s="260" t="s">
        <v>1253</v>
      </c>
      <c r="B503" s="253"/>
      <c r="C503" s="254"/>
      <c r="D503" s="255"/>
      <c r="E503" s="255"/>
    </row>
    <row r="504" spans="1:5">
      <c r="A504" s="253" t="s">
        <v>422</v>
      </c>
      <c r="B504" s="253"/>
      <c r="C504" s="254"/>
      <c r="D504" s="255"/>
      <c r="E504" s="255"/>
    </row>
    <row r="505" spans="1:5">
      <c r="A505" s="253" t="s">
        <v>1673</v>
      </c>
      <c r="B505" s="253" t="s">
        <v>399</v>
      </c>
      <c r="C505" s="254" t="s">
        <v>1095</v>
      </c>
      <c r="D505" s="255" t="s">
        <v>1096</v>
      </c>
      <c r="E505" s="255" t="s">
        <v>1097</v>
      </c>
    </row>
    <row r="506" spans="1:5" s="84" customFormat="1" ht="24.75">
      <c r="A506" s="256" t="s">
        <v>1244</v>
      </c>
      <c r="B506" s="256" t="s">
        <v>1080</v>
      </c>
      <c r="C506" s="257">
        <v>5.6800000000000003E-2</v>
      </c>
      <c r="D506" s="155">
        <v>58.33</v>
      </c>
      <c r="E506" s="155">
        <f>ROUND((C506*D506),4)</f>
        <v>3.3130999999999999</v>
      </c>
    </row>
    <row r="507" spans="1:5">
      <c r="A507" s="256" t="s">
        <v>1254</v>
      </c>
      <c r="B507" s="256" t="s">
        <v>1080</v>
      </c>
      <c r="C507" s="257">
        <v>4.7999999999999996E-3</v>
      </c>
      <c r="D507" s="155">
        <v>47.73</v>
      </c>
      <c r="E507" s="155">
        <f>ROUND((C507*D507),4)</f>
        <v>0.2291</v>
      </c>
    </row>
    <row r="508" spans="1:5" ht="36.75">
      <c r="A508" s="256" t="s">
        <v>1255</v>
      </c>
      <c r="B508" s="256" t="s">
        <v>306</v>
      </c>
      <c r="C508" s="257">
        <v>1.0042</v>
      </c>
      <c r="D508" s="155">
        <v>27.95</v>
      </c>
      <c r="E508" s="155">
        <f>ROUND((C508*D508),4)</f>
        <v>28.067399999999999</v>
      </c>
    </row>
    <row r="509" spans="1:5">
      <c r="A509" s="253" t="s">
        <v>401</v>
      </c>
      <c r="B509" s="253" t="s">
        <v>2</v>
      </c>
      <c r="C509" s="254" t="s">
        <v>2</v>
      </c>
      <c r="D509" s="255" t="s">
        <v>2</v>
      </c>
      <c r="E509" s="255">
        <f>SUM(E506:E508)</f>
        <v>31.6096</v>
      </c>
    </row>
    <row r="510" spans="1:5">
      <c r="A510" s="253" t="s">
        <v>1104</v>
      </c>
      <c r="B510" s="253" t="s">
        <v>399</v>
      </c>
      <c r="C510" s="254" t="s">
        <v>1095</v>
      </c>
      <c r="D510" s="255" t="s">
        <v>1105</v>
      </c>
      <c r="E510" s="255" t="s">
        <v>1106</v>
      </c>
    </row>
    <row r="511" spans="1:5">
      <c r="A511" s="256" t="s">
        <v>1256</v>
      </c>
      <c r="B511" s="256" t="s">
        <v>406</v>
      </c>
      <c r="C511" s="257">
        <v>0.1082</v>
      </c>
      <c r="D511" s="155">
        <v>16.4513</v>
      </c>
      <c r="E511" s="155">
        <f t="shared" ref="E511:E516" si="11">ROUND((C511*D511),4)</f>
        <v>1.78</v>
      </c>
    </row>
    <row r="512" spans="1:5">
      <c r="A512" s="256" t="s">
        <v>1139</v>
      </c>
      <c r="B512" s="256" t="s">
        <v>406</v>
      </c>
      <c r="C512" s="257">
        <v>0.1082</v>
      </c>
      <c r="D512" s="155">
        <v>11.571</v>
      </c>
      <c r="E512" s="155">
        <f t="shared" si="11"/>
        <v>1.252</v>
      </c>
    </row>
    <row r="513" spans="1:5" ht="24.75">
      <c r="A513" s="256" t="s">
        <v>1257</v>
      </c>
      <c r="B513" s="256" t="s">
        <v>453</v>
      </c>
      <c r="C513" s="257">
        <v>5.4999999999999997E-3</v>
      </c>
      <c r="D513" s="155">
        <v>6.0038999999999998</v>
      </c>
      <c r="E513" s="155">
        <f t="shared" si="11"/>
        <v>3.3000000000000002E-2</v>
      </c>
    </row>
    <row r="514" spans="1:5" ht="24.75">
      <c r="A514" s="256" t="s">
        <v>1258</v>
      </c>
      <c r="B514" s="256" t="s">
        <v>460</v>
      </c>
      <c r="C514" s="257">
        <v>4.8599999999999997E-2</v>
      </c>
      <c r="D514" s="155">
        <v>1.0829</v>
      </c>
      <c r="E514" s="155">
        <f t="shared" si="11"/>
        <v>5.2600000000000001E-2</v>
      </c>
    </row>
    <row r="515" spans="1:5" ht="36.75">
      <c r="A515" s="256" t="s">
        <v>1259</v>
      </c>
      <c r="B515" s="256" t="s">
        <v>453</v>
      </c>
      <c r="C515" s="257">
        <v>3.7000000000000002E-3</v>
      </c>
      <c r="D515" s="155">
        <v>12.150399999999999</v>
      </c>
      <c r="E515" s="155">
        <f t="shared" si="11"/>
        <v>4.4999999999999998E-2</v>
      </c>
    </row>
    <row r="516" spans="1:5" ht="36.75">
      <c r="A516" s="256" t="s">
        <v>1260</v>
      </c>
      <c r="B516" s="256" t="s">
        <v>460</v>
      </c>
      <c r="C516" s="257">
        <v>5.04E-2</v>
      </c>
      <c r="D516" s="155">
        <v>0.90800000000000003</v>
      </c>
      <c r="E516" s="155">
        <f t="shared" si="11"/>
        <v>4.58E-2</v>
      </c>
    </row>
    <row r="517" spans="1:5">
      <c r="A517" s="253" t="s">
        <v>401</v>
      </c>
      <c r="B517" s="253" t="s">
        <v>2</v>
      </c>
      <c r="C517" s="254" t="s">
        <v>2</v>
      </c>
      <c r="D517" s="255" t="s">
        <v>2</v>
      </c>
      <c r="E517" s="255">
        <f>SUM(E511:E516)</f>
        <v>3.2083999999999997</v>
      </c>
    </row>
    <row r="518" spans="1:5">
      <c r="A518" s="253" t="s">
        <v>402</v>
      </c>
      <c r="B518" s="253" t="s">
        <v>2</v>
      </c>
      <c r="C518" s="254" t="s">
        <v>2</v>
      </c>
      <c r="D518" s="255" t="s">
        <v>2</v>
      </c>
      <c r="E518" s="255">
        <f>E509+E517</f>
        <v>34.817999999999998</v>
      </c>
    </row>
    <row r="519" spans="1:5" s="84" customFormat="1">
      <c r="A519" s="261" t="s">
        <v>501</v>
      </c>
      <c r="B519" s="261" t="s">
        <v>502</v>
      </c>
      <c r="C519" s="262"/>
      <c r="D519" s="263"/>
      <c r="E519" s="263"/>
    </row>
    <row r="520" spans="1:5">
      <c r="A520" s="260" t="s">
        <v>1261</v>
      </c>
      <c r="B520" s="253"/>
      <c r="C520" s="254"/>
      <c r="D520" s="255"/>
      <c r="E520" s="255"/>
    </row>
    <row r="521" spans="1:5">
      <c r="A521" s="253" t="s">
        <v>422</v>
      </c>
      <c r="B521" s="253"/>
      <c r="C521" s="254"/>
      <c r="D521" s="255"/>
      <c r="E521" s="255"/>
    </row>
    <row r="522" spans="1:5">
      <c r="A522" s="253" t="s">
        <v>1121</v>
      </c>
      <c r="B522" s="253" t="s">
        <v>399</v>
      </c>
      <c r="C522" s="254" t="s">
        <v>1095</v>
      </c>
      <c r="D522" s="255" t="s">
        <v>1096</v>
      </c>
      <c r="E522" s="255" t="s">
        <v>1097</v>
      </c>
    </row>
    <row r="523" spans="1:5" ht="24.75">
      <c r="A523" s="256" t="s">
        <v>1262</v>
      </c>
      <c r="B523" s="256" t="s">
        <v>306</v>
      </c>
      <c r="C523" s="257">
        <v>1</v>
      </c>
      <c r="D523" s="155">
        <v>37.83</v>
      </c>
      <c r="E523" s="155">
        <f>ROUND((C523*D523),4)</f>
        <v>37.83</v>
      </c>
    </row>
    <row r="524" spans="1:5">
      <c r="A524" s="253" t="s">
        <v>401</v>
      </c>
      <c r="B524" s="253" t="s">
        <v>2</v>
      </c>
      <c r="C524" s="254" t="s">
        <v>2</v>
      </c>
      <c r="D524" s="255" t="s">
        <v>2</v>
      </c>
      <c r="E524" s="255">
        <f>SUM(E523:E523)</f>
        <v>37.83</v>
      </c>
    </row>
    <row r="525" spans="1:5">
      <c r="A525" s="253" t="s">
        <v>402</v>
      </c>
      <c r="B525" s="253" t="s">
        <v>2</v>
      </c>
      <c r="C525" s="254" t="s">
        <v>2</v>
      </c>
      <c r="D525" s="255" t="s">
        <v>2</v>
      </c>
      <c r="E525" s="255">
        <f>E524</f>
        <v>37.83</v>
      </c>
    </row>
    <row r="526" spans="1:5">
      <c r="A526" s="261" t="s">
        <v>503</v>
      </c>
      <c r="B526" s="261" t="s">
        <v>504</v>
      </c>
      <c r="C526" s="262"/>
      <c r="D526" s="263"/>
      <c r="E526" s="263"/>
    </row>
    <row r="527" spans="1:5">
      <c r="A527" s="253" t="s">
        <v>1263</v>
      </c>
      <c r="B527" s="253"/>
      <c r="C527" s="254"/>
      <c r="D527" s="255"/>
      <c r="E527" s="255"/>
    </row>
    <row r="528" spans="1:5">
      <c r="A528" s="253" t="s">
        <v>459</v>
      </c>
      <c r="B528" s="253"/>
      <c r="C528" s="254"/>
      <c r="D528" s="255"/>
      <c r="E528" s="255"/>
    </row>
    <row r="529" spans="1:5">
      <c r="A529" s="253" t="s">
        <v>1121</v>
      </c>
      <c r="B529" s="253" t="s">
        <v>399</v>
      </c>
      <c r="C529" s="254" t="s">
        <v>1095</v>
      </c>
      <c r="D529" s="255" t="s">
        <v>1096</v>
      </c>
      <c r="E529" s="255" t="s">
        <v>1097</v>
      </c>
    </row>
    <row r="530" spans="1:5">
      <c r="A530" s="256" t="s">
        <v>1264</v>
      </c>
      <c r="B530" s="256" t="s">
        <v>1080</v>
      </c>
      <c r="C530" s="257">
        <v>1</v>
      </c>
      <c r="D530" s="155">
        <v>93.47</v>
      </c>
      <c r="E530" s="155">
        <f>ROUND((C530*D530),4)</f>
        <v>93.47</v>
      </c>
    </row>
    <row r="531" spans="1:5">
      <c r="A531" s="253" t="s">
        <v>401</v>
      </c>
      <c r="B531" s="253" t="s">
        <v>2</v>
      </c>
      <c r="C531" s="254" t="s">
        <v>2</v>
      </c>
      <c r="D531" s="255" t="s">
        <v>2</v>
      </c>
      <c r="E531" s="255">
        <f>SUM(E530:E530)</f>
        <v>93.47</v>
      </c>
    </row>
    <row r="532" spans="1:5">
      <c r="A532" s="253" t="s">
        <v>402</v>
      </c>
      <c r="B532" s="253" t="s">
        <v>2</v>
      </c>
      <c r="C532" s="254" t="s">
        <v>2</v>
      </c>
      <c r="D532" s="255" t="s">
        <v>2</v>
      </c>
      <c r="E532" s="255">
        <f>E531</f>
        <v>93.47</v>
      </c>
    </row>
    <row r="533" spans="1:5" s="84" customFormat="1">
      <c r="A533" s="261" t="s">
        <v>505</v>
      </c>
      <c r="B533" s="261" t="s">
        <v>506</v>
      </c>
      <c r="C533" s="262"/>
      <c r="D533" s="263"/>
      <c r="E533" s="263"/>
    </row>
    <row r="534" spans="1:5">
      <c r="A534" s="260" t="s">
        <v>1265</v>
      </c>
      <c r="B534" s="253"/>
      <c r="C534" s="254"/>
      <c r="D534" s="255"/>
      <c r="E534" s="255"/>
    </row>
    <row r="535" spans="1:5">
      <c r="A535" s="253" t="s">
        <v>422</v>
      </c>
      <c r="B535" s="253"/>
      <c r="C535" s="254"/>
      <c r="D535" s="255"/>
      <c r="E535" s="255"/>
    </row>
    <row r="536" spans="1:5">
      <c r="A536" s="253" t="s">
        <v>1100</v>
      </c>
      <c r="B536" s="253" t="s">
        <v>399</v>
      </c>
      <c r="C536" s="254" t="s">
        <v>1095</v>
      </c>
      <c r="D536" s="255" t="s">
        <v>1096</v>
      </c>
      <c r="E536" s="255" t="s">
        <v>1097</v>
      </c>
    </row>
    <row r="537" spans="1:5">
      <c r="A537" s="256" t="s">
        <v>1266</v>
      </c>
      <c r="B537" s="256" t="s">
        <v>406</v>
      </c>
      <c r="C537" s="257">
        <v>0.60829999999999995</v>
      </c>
      <c r="D537" s="155">
        <v>14.2</v>
      </c>
      <c r="E537" s="155">
        <f>ROUND((C537*D537),4)</f>
        <v>8.6379000000000001</v>
      </c>
    </row>
    <row r="538" spans="1:5">
      <c r="A538" s="256" t="s">
        <v>1267</v>
      </c>
      <c r="B538" s="256" t="s">
        <v>406</v>
      </c>
      <c r="C538" s="257">
        <v>0.85440000000000005</v>
      </c>
      <c r="D538" s="155">
        <v>10.130000000000001</v>
      </c>
      <c r="E538" s="155">
        <f>ROUND((C538*D538),4)</f>
        <v>8.6550999999999991</v>
      </c>
    </row>
    <row r="539" spans="1:5">
      <c r="A539" s="253" t="s">
        <v>401</v>
      </c>
      <c r="B539" s="253" t="s">
        <v>2</v>
      </c>
      <c r="C539" s="254" t="s">
        <v>2</v>
      </c>
      <c r="D539" s="255" t="s">
        <v>2</v>
      </c>
      <c r="E539" s="255">
        <f>SUM(E537:E538)</f>
        <v>17.292999999999999</v>
      </c>
    </row>
    <row r="540" spans="1:5">
      <c r="A540" s="253" t="s">
        <v>1673</v>
      </c>
      <c r="B540" s="253" t="s">
        <v>399</v>
      </c>
      <c r="C540" s="254" t="s">
        <v>1095</v>
      </c>
      <c r="D540" s="255" t="s">
        <v>1096</v>
      </c>
      <c r="E540" s="255" t="s">
        <v>1097</v>
      </c>
    </row>
    <row r="541" spans="1:5">
      <c r="A541" s="256" t="s">
        <v>1268</v>
      </c>
      <c r="B541" s="256" t="s">
        <v>507</v>
      </c>
      <c r="C541" s="257">
        <v>1.3</v>
      </c>
      <c r="D541" s="155">
        <v>0.42</v>
      </c>
      <c r="E541" s="155">
        <f>ROUND((C541*D541),4)</f>
        <v>0.54600000000000004</v>
      </c>
    </row>
    <row r="542" spans="1:5">
      <c r="A542" s="256" t="s">
        <v>1269</v>
      </c>
      <c r="B542" s="256" t="s">
        <v>507</v>
      </c>
      <c r="C542" s="257">
        <v>4.5</v>
      </c>
      <c r="D542" s="155">
        <v>0.48</v>
      </c>
      <c r="E542" s="155">
        <f>ROUND((C542*D542),4)</f>
        <v>2.16</v>
      </c>
    </row>
    <row r="543" spans="1:5">
      <c r="A543" s="256" t="s">
        <v>1270</v>
      </c>
      <c r="B543" s="256" t="s">
        <v>306</v>
      </c>
      <c r="C543" s="257">
        <v>1.05</v>
      </c>
      <c r="D543" s="155">
        <v>69</v>
      </c>
      <c r="E543" s="155">
        <f>ROUND((C543*D543),4)</f>
        <v>72.45</v>
      </c>
    </row>
    <row r="544" spans="1:5" s="84" customFormat="1">
      <c r="A544" s="253" t="s">
        <v>401</v>
      </c>
      <c r="B544" s="253" t="s">
        <v>2</v>
      </c>
      <c r="C544" s="254" t="s">
        <v>2</v>
      </c>
      <c r="D544" s="255" t="s">
        <v>2</v>
      </c>
      <c r="E544" s="255">
        <f>SUM(E541:E543)</f>
        <v>75.156000000000006</v>
      </c>
    </row>
    <row r="545" spans="1:5">
      <c r="A545" s="253" t="s">
        <v>402</v>
      </c>
      <c r="B545" s="253" t="s">
        <v>2</v>
      </c>
      <c r="C545" s="254" t="s">
        <v>2</v>
      </c>
      <c r="D545" s="255" t="s">
        <v>2</v>
      </c>
      <c r="E545" s="255">
        <f>E539+E544</f>
        <v>92.449000000000012</v>
      </c>
    </row>
    <row r="546" spans="1:5">
      <c r="A546" s="261" t="s">
        <v>508</v>
      </c>
      <c r="B546" s="261" t="s">
        <v>509</v>
      </c>
      <c r="C546" s="262"/>
      <c r="D546" s="263"/>
      <c r="E546" s="263"/>
    </row>
    <row r="547" spans="1:5">
      <c r="A547" s="253" t="s">
        <v>1271</v>
      </c>
      <c r="B547" s="253"/>
      <c r="C547" s="254"/>
      <c r="D547" s="255"/>
      <c r="E547" s="255"/>
    </row>
    <row r="548" spans="1:5">
      <c r="A548" s="253" t="s">
        <v>422</v>
      </c>
      <c r="B548" s="253"/>
      <c r="C548" s="254"/>
      <c r="D548" s="255"/>
      <c r="E548" s="255"/>
    </row>
    <row r="549" spans="1:5">
      <c r="A549" s="253" t="s">
        <v>1104</v>
      </c>
      <c r="B549" s="253" t="s">
        <v>399</v>
      </c>
      <c r="C549" s="254" t="s">
        <v>1095</v>
      </c>
      <c r="D549" s="255" t="s">
        <v>1105</v>
      </c>
      <c r="E549" s="255" t="s">
        <v>1106</v>
      </c>
    </row>
    <row r="550" spans="1:5">
      <c r="A550" s="256" t="s">
        <v>1272</v>
      </c>
      <c r="B550" s="256" t="s">
        <v>400</v>
      </c>
      <c r="C550" s="257">
        <v>1.2999999999999999E-3</v>
      </c>
      <c r="D550" s="155">
        <v>80.427499999999995</v>
      </c>
      <c r="E550" s="155">
        <f t="shared" ref="E550:E556" si="12">ROUND((C550*D550),4)</f>
        <v>0.1046</v>
      </c>
    </row>
    <row r="551" spans="1:5">
      <c r="A551" s="256" t="s">
        <v>1273</v>
      </c>
      <c r="B551" s="256" t="s">
        <v>400</v>
      </c>
      <c r="C551" s="257">
        <v>1.2999999999999999E-3</v>
      </c>
      <c r="D551" s="155">
        <v>50.267200000000003</v>
      </c>
      <c r="E551" s="155">
        <f t="shared" si="12"/>
        <v>6.5299999999999997E-2</v>
      </c>
    </row>
    <row r="552" spans="1:5">
      <c r="A552" s="256" t="s">
        <v>1274</v>
      </c>
      <c r="B552" s="256" t="s">
        <v>400</v>
      </c>
      <c r="C552" s="257">
        <v>1.2999999999999999E-3</v>
      </c>
      <c r="D552" s="155">
        <v>45.240499999999997</v>
      </c>
      <c r="E552" s="155">
        <f t="shared" si="12"/>
        <v>5.8799999999999998E-2</v>
      </c>
    </row>
    <row r="553" spans="1:5" ht="24.75">
      <c r="A553" s="256" t="s">
        <v>1275</v>
      </c>
      <c r="B553" s="256" t="s">
        <v>400</v>
      </c>
      <c r="C553" s="257">
        <v>1.2999999999999999E-3</v>
      </c>
      <c r="D553" s="155">
        <v>95.5077</v>
      </c>
      <c r="E553" s="155">
        <f t="shared" si="12"/>
        <v>0.1242</v>
      </c>
    </row>
    <row r="554" spans="1:5" ht="24.75">
      <c r="A554" s="256" t="s">
        <v>1276</v>
      </c>
      <c r="B554" s="256" t="s">
        <v>400</v>
      </c>
      <c r="C554" s="257">
        <v>8.0000000000000004E-4</v>
      </c>
      <c r="D554" s="155">
        <v>40.213799999999999</v>
      </c>
      <c r="E554" s="155">
        <f t="shared" si="12"/>
        <v>3.2199999999999999E-2</v>
      </c>
    </row>
    <row r="555" spans="1:5" ht="24.75">
      <c r="A555" s="256" t="s">
        <v>1277</v>
      </c>
      <c r="B555" s="256" t="s">
        <v>400</v>
      </c>
      <c r="C555" s="257">
        <v>1.2999999999999999E-3</v>
      </c>
      <c r="D555" s="155">
        <v>115.6146</v>
      </c>
      <c r="E555" s="155">
        <f t="shared" si="12"/>
        <v>0.15029999999999999</v>
      </c>
    </row>
    <row r="556" spans="1:5" s="84" customFormat="1" ht="24.75">
      <c r="A556" s="256" t="s">
        <v>1278</v>
      </c>
      <c r="B556" s="256" t="s">
        <v>400</v>
      </c>
      <c r="C556" s="257">
        <v>1E-3</v>
      </c>
      <c r="D556" s="155">
        <v>30.160299999999999</v>
      </c>
      <c r="E556" s="155">
        <f t="shared" si="12"/>
        <v>3.0200000000000001E-2</v>
      </c>
    </row>
    <row r="557" spans="1:5">
      <c r="A557" s="253" t="s">
        <v>401</v>
      </c>
      <c r="B557" s="253" t="s">
        <v>2</v>
      </c>
      <c r="C557" s="254" t="s">
        <v>2</v>
      </c>
      <c r="D557" s="255" t="s">
        <v>2</v>
      </c>
      <c r="E557" s="255">
        <f>SUM(E550:E556)</f>
        <v>0.56559999999999999</v>
      </c>
    </row>
    <row r="558" spans="1:5">
      <c r="A558" s="253" t="s">
        <v>402</v>
      </c>
      <c r="B558" s="253" t="s">
        <v>2</v>
      </c>
      <c r="C558" s="254" t="s">
        <v>2</v>
      </c>
      <c r="D558" s="255" t="s">
        <v>2</v>
      </c>
      <c r="E558" s="255">
        <f>E557</f>
        <v>0.56559999999999999</v>
      </c>
    </row>
    <row r="559" spans="1:5">
      <c r="A559" s="261" t="s">
        <v>510</v>
      </c>
      <c r="B559" s="261" t="s">
        <v>511</v>
      </c>
      <c r="C559" s="262"/>
      <c r="D559" s="263"/>
      <c r="E559" s="263"/>
    </row>
    <row r="560" spans="1:5">
      <c r="A560" s="253" t="s">
        <v>1279</v>
      </c>
      <c r="B560" s="253"/>
      <c r="C560" s="254"/>
      <c r="D560" s="255"/>
      <c r="E560" s="255"/>
    </row>
    <row r="561" spans="1:5">
      <c r="A561" s="253" t="s">
        <v>459</v>
      </c>
      <c r="B561" s="253"/>
      <c r="C561" s="254"/>
      <c r="D561" s="255"/>
      <c r="E561" s="255"/>
    </row>
    <row r="562" spans="1:5">
      <c r="A562" s="253" t="s">
        <v>1104</v>
      </c>
      <c r="B562" s="253" t="s">
        <v>399</v>
      </c>
      <c r="C562" s="254" t="s">
        <v>1095</v>
      </c>
      <c r="D562" s="255" t="s">
        <v>1105</v>
      </c>
      <c r="E562" s="255" t="s">
        <v>1106</v>
      </c>
    </row>
    <row r="563" spans="1:5">
      <c r="A563" s="256" t="s">
        <v>1272</v>
      </c>
      <c r="B563" s="256" t="s">
        <v>400</v>
      </c>
      <c r="C563" s="257">
        <v>1.6999999999999999E-3</v>
      </c>
      <c r="D563" s="155">
        <v>80.427499999999995</v>
      </c>
      <c r="E563" s="155">
        <f t="shared" ref="E563:E570" si="13">ROUND((C563*D563),4)</f>
        <v>0.13669999999999999</v>
      </c>
    </row>
    <row r="564" spans="1:5">
      <c r="A564" s="256" t="s">
        <v>1273</v>
      </c>
      <c r="B564" s="256" t="s">
        <v>400</v>
      </c>
      <c r="C564" s="257">
        <v>1.6999999999999999E-3</v>
      </c>
      <c r="D564" s="155">
        <v>50.267200000000003</v>
      </c>
      <c r="E564" s="155">
        <f t="shared" si="13"/>
        <v>8.5500000000000007E-2</v>
      </c>
    </row>
    <row r="565" spans="1:5">
      <c r="A565" s="256" t="s">
        <v>1274</v>
      </c>
      <c r="B565" s="256" t="s">
        <v>400</v>
      </c>
      <c r="C565" s="257">
        <v>1.6999999999999999E-3</v>
      </c>
      <c r="D565" s="155">
        <v>45.240499999999997</v>
      </c>
      <c r="E565" s="155">
        <f t="shared" si="13"/>
        <v>7.6899999999999996E-2</v>
      </c>
    </row>
    <row r="566" spans="1:5" ht="24.75">
      <c r="A566" s="256" t="s">
        <v>1275</v>
      </c>
      <c r="B566" s="256" t="s">
        <v>400</v>
      </c>
      <c r="C566" s="257">
        <v>1.6999999999999999E-3</v>
      </c>
      <c r="D566" s="155">
        <v>95.5077</v>
      </c>
      <c r="E566" s="155">
        <f t="shared" si="13"/>
        <v>0.16239999999999999</v>
      </c>
    </row>
    <row r="567" spans="1:5" ht="24.75">
      <c r="A567" s="256" t="s">
        <v>1276</v>
      </c>
      <c r="B567" s="256" t="s">
        <v>400</v>
      </c>
      <c r="C567" s="257">
        <v>5.0000000000000001E-3</v>
      </c>
      <c r="D567" s="155">
        <v>40.213799999999999</v>
      </c>
      <c r="E567" s="155">
        <f t="shared" si="13"/>
        <v>0.2011</v>
      </c>
    </row>
    <row r="568" spans="1:5" ht="24.75">
      <c r="A568" s="256" t="s">
        <v>1277</v>
      </c>
      <c r="B568" s="256" t="s">
        <v>400</v>
      </c>
      <c r="C568" s="257">
        <v>1.6999999999999999E-3</v>
      </c>
      <c r="D568" s="155">
        <v>115.6146</v>
      </c>
      <c r="E568" s="155">
        <f t="shared" si="13"/>
        <v>0.19650000000000001</v>
      </c>
    </row>
    <row r="569" spans="1:5" ht="24.75">
      <c r="A569" s="256" t="s">
        <v>1278</v>
      </c>
      <c r="B569" s="256" t="s">
        <v>400</v>
      </c>
      <c r="C569" s="257">
        <v>5.0000000000000001E-3</v>
      </c>
      <c r="D569" s="155">
        <v>30.160299999999999</v>
      </c>
      <c r="E569" s="155">
        <f t="shared" si="13"/>
        <v>0.15079999999999999</v>
      </c>
    </row>
    <row r="570" spans="1:5">
      <c r="A570" s="256" t="s">
        <v>1280</v>
      </c>
      <c r="B570" s="256" t="s">
        <v>400</v>
      </c>
      <c r="C570" s="257">
        <v>1.6999999999999999E-3</v>
      </c>
      <c r="D570" s="155">
        <v>45.240499999999997</v>
      </c>
      <c r="E570" s="155">
        <f t="shared" si="13"/>
        <v>7.6899999999999996E-2</v>
      </c>
    </row>
    <row r="571" spans="1:5">
      <c r="A571" s="253" t="s">
        <v>401</v>
      </c>
      <c r="B571" s="253" t="s">
        <v>2</v>
      </c>
      <c r="C571" s="254" t="s">
        <v>2</v>
      </c>
      <c r="D571" s="255" t="s">
        <v>2</v>
      </c>
      <c r="E571" s="255">
        <f>SUM(E563:E570)</f>
        <v>1.0868</v>
      </c>
    </row>
    <row r="572" spans="1:5">
      <c r="A572" s="253" t="s">
        <v>402</v>
      </c>
      <c r="B572" s="253" t="s">
        <v>2</v>
      </c>
      <c r="C572" s="254" t="s">
        <v>2</v>
      </c>
      <c r="D572" s="255" t="s">
        <v>2</v>
      </c>
      <c r="E572" s="255">
        <f>E571</f>
        <v>1.0868</v>
      </c>
    </row>
    <row r="573" spans="1:5" s="84" customFormat="1">
      <c r="A573" s="261" t="s">
        <v>512</v>
      </c>
      <c r="B573" s="261" t="s">
        <v>513</v>
      </c>
      <c r="C573" s="262"/>
      <c r="D573" s="263"/>
      <c r="E573" s="263"/>
    </row>
    <row r="574" spans="1:5">
      <c r="A574" s="253" t="s">
        <v>1281</v>
      </c>
      <c r="B574" s="253"/>
      <c r="C574" s="254"/>
      <c r="D574" s="255"/>
      <c r="E574" s="255"/>
    </row>
    <row r="575" spans="1:5">
      <c r="A575" s="253" t="s">
        <v>422</v>
      </c>
      <c r="B575" s="253"/>
      <c r="C575" s="254"/>
      <c r="D575" s="255"/>
      <c r="E575" s="255"/>
    </row>
    <row r="576" spans="1:5">
      <c r="A576" s="253" t="s">
        <v>1104</v>
      </c>
      <c r="B576" s="253" t="s">
        <v>399</v>
      </c>
      <c r="C576" s="254" t="s">
        <v>1095</v>
      </c>
      <c r="D576" s="255" t="s">
        <v>1105</v>
      </c>
      <c r="E576" s="255" t="s">
        <v>1106</v>
      </c>
    </row>
    <row r="577" spans="1:5">
      <c r="A577" s="256" t="s">
        <v>1282</v>
      </c>
      <c r="B577" s="256" t="s">
        <v>400</v>
      </c>
      <c r="C577" s="257">
        <v>6.0000000000000002E-5</v>
      </c>
      <c r="D577" s="155">
        <v>110.5878</v>
      </c>
      <c r="E577" s="155">
        <f>ROUND((C577*D577),4)</f>
        <v>6.6E-3</v>
      </c>
    </row>
    <row r="578" spans="1:5">
      <c r="A578" s="256" t="s">
        <v>1283</v>
      </c>
      <c r="B578" s="256" t="s">
        <v>400</v>
      </c>
      <c r="C578" s="257">
        <v>6.0000000000000002E-5</v>
      </c>
      <c r="D578" s="155">
        <v>80.427499999999995</v>
      </c>
      <c r="E578" s="155">
        <f>ROUND((C578*D578),4)</f>
        <v>4.7999999999999996E-3</v>
      </c>
    </row>
    <row r="579" spans="1:5">
      <c r="A579" s="256" t="s">
        <v>1284</v>
      </c>
      <c r="B579" s="256" t="s">
        <v>400</v>
      </c>
      <c r="C579" s="257">
        <v>6.0000000000000002E-5</v>
      </c>
      <c r="D579" s="155">
        <v>130.69470000000001</v>
      </c>
      <c r="E579" s="155">
        <f>ROUND((C579*D579),4)</f>
        <v>7.7999999999999996E-3</v>
      </c>
    </row>
    <row r="580" spans="1:5">
      <c r="A580" s="256" t="s">
        <v>1285</v>
      </c>
      <c r="B580" s="256" t="s">
        <v>400</v>
      </c>
      <c r="C580" s="257">
        <v>4.2000000000000002E-4</v>
      </c>
      <c r="D580" s="155">
        <v>35.186999999999998</v>
      </c>
      <c r="E580" s="155">
        <f>ROUND((C580*D580),4)</f>
        <v>1.4800000000000001E-2</v>
      </c>
    </row>
    <row r="581" spans="1:5">
      <c r="A581" s="256" t="s">
        <v>1286</v>
      </c>
      <c r="B581" s="256" t="s">
        <v>400</v>
      </c>
      <c r="C581" s="257">
        <v>6.0000000000000002E-5</v>
      </c>
      <c r="D581" s="155">
        <v>100.53440000000001</v>
      </c>
      <c r="E581" s="155">
        <f>ROUND((C581*D581),4)</f>
        <v>6.0000000000000001E-3</v>
      </c>
    </row>
    <row r="582" spans="1:5">
      <c r="A582" s="253" t="s">
        <v>401</v>
      </c>
      <c r="B582" s="253" t="s">
        <v>2</v>
      </c>
      <c r="C582" s="254" t="s">
        <v>2</v>
      </c>
      <c r="D582" s="255" t="s">
        <v>2</v>
      </c>
      <c r="E582" s="255">
        <f>SUM(E577:E581)</f>
        <v>0.04</v>
      </c>
    </row>
    <row r="583" spans="1:5">
      <c r="A583" s="253" t="s">
        <v>402</v>
      </c>
      <c r="B583" s="253" t="s">
        <v>2</v>
      </c>
      <c r="C583" s="254" t="s">
        <v>2</v>
      </c>
      <c r="D583" s="255" t="s">
        <v>2</v>
      </c>
      <c r="E583" s="255">
        <f>E582</f>
        <v>0.04</v>
      </c>
    </row>
    <row r="584" spans="1:5">
      <c r="A584" s="261" t="s">
        <v>514</v>
      </c>
      <c r="B584" s="261" t="s">
        <v>515</v>
      </c>
      <c r="C584" s="262"/>
      <c r="D584" s="263"/>
      <c r="E584" s="263"/>
    </row>
    <row r="585" spans="1:5" s="84" customFormat="1">
      <c r="A585" s="253" t="s">
        <v>1287</v>
      </c>
      <c r="B585" s="253"/>
      <c r="C585" s="254"/>
      <c r="D585" s="255"/>
      <c r="E585" s="255"/>
    </row>
    <row r="586" spans="1:5">
      <c r="A586" s="253" t="s">
        <v>422</v>
      </c>
      <c r="B586" s="253"/>
      <c r="C586" s="254"/>
      <c r="D586" s="255"/>
      <c r="E586" s="255"/>
    </row>
    <row r="587" spans="1:5">
      <c r="A587" s="253" t="s">
        <v>1104</v>
      </c>
      <c r="B587" s="253" t="s">
        <v>399</v>
      </c>
      <c r="C587" s="254" t="s">
        <v>1095</v>
      </c>
      <c r="D587" s="255" t="s">
        <v>1105</v>
      </c>
      <c r="E587" s="255" t="s">
        <v>1106</v>
      </c>
    </row>
    <row r="588" spans="1:5">
      <c r="A588" s="256" t="s">
        <v>1282</v>
      </c>
      <c r="B588" s="256" t="s">
        <v>400</v>
      </c>
      <c r="C588" s="257">
        <v>2.0000000000000002E-5</v>
      </c>
      <c r="D588" s="155">
        <v>110.5878</v>
      </c>
      <c r="E588" s="155">
        <f t="shared" ref="E588:E593" si="14">ROUND((C588*D588),4)</f>
        <v>2.2000000000000001E-3</v>
      </c>
    </row>
    <row r="589" spans="1:5">
      <c r="A589" s="256" t="s">
        <v>1288</v>
      </c>
      <c r="B589" s="256" t="s">
        <v>400</v>
      </c>
      <c r="C589" s="257">
        <v>2.0000000000000002E-5</v>
      </c>
      <c r="D589" s="155">
        <v>100.53440000000001</v>
      </c>
      <c r="E589" s="155">
        <f t="shared" si="14"/>
        <v>2E-3</v>
      </c>
    </row>
    <row r="590" spans="1:5">
      <c r="A590" s="256" t="s">
        <v>1289</v>
      </c>
      <c r="B590" s="256" t="s">
        <v>400</v>
      </c>
      <c r="C590" s="257">
        <v>4.0000000000000003E-5</v>
      </c>
      <c r="D590" s="155">
        <v>110.5878</v>
      </c>
      <c r="E590" s="155">
        <f t="shared" si="14"/>
        <v>4.4000000000000003E-3</v>
      </c>
    </row>
    <row r="591" spans="1:5">
      <c r="A591" s="256" t="s">
        <v>1285</v>
      </c>
      <c r="B591" s="256" t="s">
        <v>400</v>
      </c>
      <c r="C591" s="257">
        <v>4.0000000000000002E-4</v>
      </c>
      <c r="D591" s="155">
        <v>35.186999999999998</v>
      </c>
      <c r="E591" s="155">
        <f t="shared" si="14"/>
        <v>1.41E-2</v>
      </c>
    </row>
    <row r="592" spans="1:5">
      <c r="A592" s="256" t="s">
        <v>1290</v>
      </c>
      <c r="B592" s="256" t="s">
        <v>400</v>
      </c>
      <c r="C592" s="257">
        <v>2.0000000000000002E-5</v>
      </c>
      <c r="D592" s="155">
        <v>50.267200000000003</v>
      </c>
      <c r="E592" s="155">
        <f t="shared" si="14"/>
        <v>1E-3</v>
      </c>
    </row>
    <row r="593" spans="1:5" s="84" customFormat="1">
      <c r="A593" s="256" t="s">
        <v>1291</v>
      </c>
      <c r="B593" s="256" t="s">
        <v>400</v>
      </c>
      <c r="C593" s="257">
        <v>2.0000000000000002E-5</v>
      </c>
      <c r="D593" s="155">
        <v>37.700499999999998</v>
      </c>
      <c r="E593" s="155">
        <f t="shared" si="14"/>
        <v>8.0000000000000004E-4</v>
      </c>
    </row>
    <row r="594" spans="1:5">
      <c r="A594" s="253" t="s">
        <v>401</v>
      </c>
      <c r="B594" s="253" t="s">
        <v>2</v>
      </c>
      <c r="C594" s="254" t="s">
        <v>2</v>
      </c>
      <c r="D594" s="255" t="s">
        <v>2</v>
      </c>
      <c r="E594" s="255">
        <f>SUM(E588:E593)</f>
        <v>2.4499999999999997E-2</v>
      </c>
    </row>
    <row r="595" spans="1:5">
      <c r="A595" s="253" t="s">
        <v>402</v>
      </c>
      <c r="B595" s="253" t="s">
        <v>2</v>
      </c>
      <c r="C595" s="254" t="s">
        <v>2</v>
      </c>
      <c r="D595" s="255" t="s">
        <v>2</v>
      </c>
      <c r="E595" s="255">
        <f>E594</f>
        <v>2.4499999999999997E-2</v>
      </c>
    </row>
    <row r="596" spans="1:5">
      <c r="A596" s="261" t="s">
        <v>516</v>
      </c>
      <c r="B596" s="261" t="s">
        <v>517</v>
      </c>
      <c r="C596" s="262"/>
      <c r="D596" s="263"/>
      <c r="E596" s="263"/>
    </row>
    <row r="597" spans="1:5">
      <c r="A597" s="253" t="s">
        <v>1292</v>
      </c>
      <c r="B597" s="253"/>
      <c r="C597" s="254"/>
      <c r="D597" s="255"/>
      <c r="E597" s="255"/>
    </row>
    <row r="598" spans="1:5">
      <c r="A598" s="253" t="s">
        <v>486</v>
      </c>
      <c r="B598" s="253"/>
      <c r="C598" s="254"/>
      <c r="D598" s="255"/>
      <c r="E598" s="255"/>
    </row>
    <row r="599" spans="1:5">
      <c r="A599" s="253" t="s">
        <v>1104</v>
      </c>
      <c r="B599" s="253" t="s">
        <v>399</v>
      </c>
      <c r="C599" s="254" t="s">
        <v>1095</v>
      </c>
      <c r="D599" s="255" t="s">
        <v>1105</v>
      </c>
      <c r="E599" s="255" t="s">
        <v>1106</v>
      </c>
    </row>
    <row r="600" spans="1:5">
      <c r="A600" s="256" t="s">
        <v>1293</v>
      </c>
      <c r="B600" s="256" t="s">
        <v>400</v>
      </c>
      <c r="C600" s="257">
        <v>0.05</v>
      </c>
      <c r="D600" s="155">
        <v>85.4542</v>
      </c>
      <c r="E600" s="155">
        <f t="shared" ref="E600:E610" si="15">ROUND((C600*D600),4)</f>
        <v>4.2727000000000004</v>
      </c>
    </row>
    <row r="601" spans="1:5" s="84" customFormat="1">
      <c r="A601" s="256" t="s">
        <v>1282</v>
      </c>
      <c r="B601" s="256" t="s">
        <v>400</v>
      </c>
      <c r="C601" s="257">
        <v>0.06</v>
      </c>
      <c r="D601" s="155">
        <v>110.5878</v>
      </c>
      <c r="E601" s="155">
        <f t="shared" si="15"/>
        <v>6.6353</v>
      </c>
    </row>
    <row r="602" spans="1:5">
      <c r="A602" s="256" t="s">
        <v>1283</v>
      </c>
      <c r="B602" s="256" t="s">
        <v>400</v>
      </c>
      <c r="C602" s="257">
        <v>0.05</v>
      </c>
      <c r="D602" s="155">
        <v>80.427499999999995</v>
      </c>
      <c r="E602" s="155">
        <f t="shared" si="15"/>
        <v>4.0213999999999999</v>
      </c>
    </row>
    <row r="603" spans="1:5" ht="24.75">
      <c r="A603" s="256" t="s">
        <v>1294</v>
      </c>
      <c r="B603" s="256" t="s">
        <v>400</v>
      </c>
      <c r="C603" s="257">
        <v>0.01</v>
      </c>
      <c r="D603" s="155">
        <v>125.66800000000001</v>
      </c>
      <c r="E603" s="155">
        <f t="shared" si="15"/>
        <v>1.2566999999999999</v>
      </c>
    </row>
    <row r="604" spans="1:5">
      <c r="A604" s="256" t="s">
        <v>1295</v>
      </c>
      <c r="B604" s="256" t="s">
        <v>400</v>
      </c>
      <c r="C604" s="257">
        <v>0.05</v>
      </c>
      <c r="D604" s="155">
        <v>90.480999999999995</v>
      </c>
      <c r="E604" s="155">
        <f t="shared" si="15"/>
        <v>4.5240999999999998</v>
      </c>
    </row>
    <row r="605" spans="1:5">
      <c r="A605" s="256" t="s">
        <v>1296</v>
      </c>
      <c r="B605" s="256" t="s">
        <v>400</v>
      </c>
      <c r="C605" s="257">
        <v>3.3329999999999999E-2</v>
      </c>
      <c r="D605" s="155">
        <v>175.93520000000001</v>
      </c>
      <c r="E605" s="155">
        <f t="shared" si="15"/>
        <v>5.8639000000000001</v>
      </c>
    </row>
    <row r="606" spans="1:5">
      <c r="A606" s="256" t="s">
        <v>1280</v>
      </c>
      <c r="B606" s="256" t="s">
        <v>400</v>
      </c>
      <c r="C606" s="257">
        <v>4.0000000000000003E-5</v>
      </c>
      <c r="D606" s="155">
        <v>45.240499999999997</v>
      </c>
      <c r="E606" s="155">
        <f t="shared" si="15"/>
        <v>1.8E-3</v>
      </c>
    </row>
    <row r="607" spans="1:5">
      <c r="A607" s="256" t="s">
        <v>1297</v>
      </c>
      <c r="B607" s="256" t="s">
        <v>400</v>
      </c>
      <c r="C607" s="257">
        <v>1.5200000000000001E-3</v>
      </c>
      <c r="D607" s="155">
        <v>50.267200000000003</v>
      </c>
      <c r="E607" s="155">
        <f t="shared" si="15"/>
        <v>7.6399999999999996E-2</v>
      </c>
    </row>
    <row r="608" spans="1:5">
      <c r="A608" s="256" t="s">
        <v>1298</v>
      </c>
      <c r="B608" s="256" t="s">
        <v>400</v>
      </c>
      <c r="C608" s="257">
        <v>5.0000000000000002E-5</v>
      </c>
      <c r="D608" s="155">
        <v>45.240499999999997</v>
      </c>
      <c r="E608" s="155">
        <f t="shared" si="15"/>
        <v>2.3E-3</v>
      </c>
    </row>
    <row r="609" spans="1:5" ht="24.75">
      <c r="A609" s="256" t="s">
        <v>1299</v>
      </c>
      <c r="B609" s="256" t="s">
        <v>400</v>
      </c>
      <c r="C609" s="257">
        <v>3.3329999999999999E-2</v>
      </c>
      <c r="D609" s="155">
        <v>125.66800000000001</v>
      </c>
      <c r="E609" s="155">
        <f t="shared" si="15"/>
        <v>4.1885000000000003</v>
      </c>
    </row>
    <row r="610" spans="1:5" s="84" customFormat="1">
      <c r="A610" s="256" t="s">
        <v>1300</v>
      </c>
      <c r="B610" s="256" t="s">
        <v>400</v>
      </c>
      <c r="C610" s="257">
        <v>2.052E-2</v>
      </c>
      <c r="D610" s="155">
        <v>37.263100000000001</v>
      </c>
      <c r="E610" s="155">
        <f t="shared" si="15"/>
        <v>0.76459999999999995</v>
      </c>
    </row>
    <row r="611" spans="1:5">
      <c r="A611" s="253" t="s">
        <v>401</v>
      </c>
      <c r="B611" s="253" t="s">
        <v>2</v>
      </c>
      <c r="C611" s="254" t="s">
        <v>2</v>
      </c>
      <c r="D611" s="255" t="s">
        <v>2</v>
      </c>
      <c r="E611" s="255">
        <f>SUM(E600:E610)</f>
        <v>31.607700000000005</v>
      </c>
    </row>
    <row r="612" spans="1:5">
      <c r="A612" s="253" t="s">
        <v>402</v>
      </c>
      <c r="B612" s="253" t="s">
        <v>2</v>
      </c>
      <c r="C612" s="254" t="s">
        <v>2</v>
      </c>
      <c r="D612" s="255" t="s">
        <v>2</v>
      </c>
      <c r="E612" s="255">
        <f>E611</f>
        <v>31.607700000000005</v>
      </c>
    </row>
    <row r="613" spans="1:5">
      <c r="A613" s="261" t="s">
        <v>518</v>
      </c>
      <c r="B613" s="261" t="s">
        <v>519</v>
      </c>
      <c r="C613" s="262"/>
      <c r="D613" s="263"/>
      <c r="E613" s="263"/>
    </row>
    <row r="614" spans="1:5">
      <c r="A614" s="260" t="s">
        <v>1301</v>
      </c>
      <c r="B614" s="253"/>
      <c r="C614" s="254"/>
      <c r="D614" s="255"/>
      <c r="E614" s="255"/>
    </row>
    <row r="615" spans="1:5">
      <c r="A615" s="253" t="s">
        <v>422</v>
      </c>
      <c r="B615" s="253"/>
      <c r="C615" s="254"/>
      <c r="D615" s="255"/>
      <c r="E615" s="255"/>
    </row>
    <row r="616" spans="1:5">
      <c r="A616" s="253" t="s">
        <v>1673</v>
      </c>
      <c r="B616" s="253" t="s">
        <v>399</v>
      </c>
      <c r="C616" s="254" t="s">
        <v>1095</v>
      </c>
      <c r="D616" s="255" t="s">
        <v>1096</v>
      </c>
      <c r="E616" s="255" t="s">
        <v>1097</v>
      </c>
    </row>
    <row r="617" spans="1:5">
      <c r="A617" s="256" t="s">
        <v>1302</v>
      </c>
      <c r="B617" s="256" t="s">
        <v>444</v>
      </c>
      <c r="C617" s="257">
        <v>0.13</v>
      </c>
      <c r="D617" s="155">
        <v>10.8</v>
      </c>
      <c r="E617" s="155">
        <f>ROUND((C617*D617),4)</f>
        <v>1.4039999999999999</v>
      </c>
    </row>
    <row r="618" spans="1:5" s="84" customFormat="1">
      <c r="A618" s="256" t="s">
        <v>1303</v>
      </c>
      <c r="B618" s="256" t="s">
        <v>444</v>
      </c>
      <c r="C618" s="257">
        <v>0.03</v>
      </c>
      <c r="D618" s="155">
        <v>9.4700000000000006</v>
      </c>
      <c r="E618" s="155">
        <f>ROUND((C618*D618),4)</f>
        <v>0.28410000000000002</v>
      </c>
    </row>
    <row r="619" spans="1:5" ht="24.75">
      <c r="A619" s="256" t="s">
        <v>1304</v>
      </c>
      <c r="B619" s="256" t="s">
        <v>444</v>
      </c>
      <c r="C619" s="257">
        <v>0.6</v>
      </c>
      <c r="D619" s="155">
        <v>25.24</v>
      </c>
      <c r="E619" s="155">
        <f>ROUND((C619*D619),4)</f>
        <v>15.144</v>
      </c>
    </row>
    <row r="620" spans="1:5">
      <c r="A620" s="253" t="s">
        <v>401</v>
      </c>
      <c r="B620" s="253" t="s">
        <v>2</v>
      </c>
      <c r="C620" s="254" t="s">
        <v>2</v>
      </c>
      <c r="D620" s="255" t="s">
        <v>2</v>
      </c>
      <c r="E620" s="255">
        <f>SUM(E617:E619)</f>
        <v>16.832100000000001</v>
      </c>
    </row>
    <row r="621" spans="1:5">
      <c r="A621" s="253" t="s">
        <v>1104</v>
      </c>
      <c r="B621" s="253" t="s">
        <v>399</v>
      </c>
      <c r="C621" s="254" t="s">
        <v>1095</v>
      </c>
      <c r="D621" s="255" t="s">
        <v>1105</v>
      </c>
      <c r="E621" s="255" t="s">
        <v>1106</v>
      </c>
    </row>
    <row r="622" spans="1:5" ht="48.75">
      <c r="A622" s="256" t="s">
        <v>1242</v>
      </c>
      <c r="B622" s="256" t="s">
        <v>453</v>
      </c>
      <c r="C622" s="257">
        <v>3.333E-3</v>
      </c>
      <c r="D622" s="155">
        <v>79.458699999999993</v>
      </c>
      <c r="E622" s="155">
        <f>ROUND((C622*D622),4)</f>
        <v>0.26479999999999998</v>
      </c>
    </row>
    <row r="623" spans="1:5">
      <c r="A623" s="256" t="s">
        <v>1139</v>
      </c>
      <c r="B623" s="256" t="s">
        <v>406</v>
      </c>
      <c r="C623" s="257">
        <v>3.3329999999999999E-2</v>
      </c>
      <c r="D623" s="155">
        <v>11.571</v>
      </c>
      <c r="E623" s="155">
        <f>ROUND((C623*D623),4)</f>
        <v>0.38569999999999999</v>
      </c>
    </row>
    <row r="624" spans="1:5" ht="24.75">
      <c r="A624" s="256" t="s">
        <v>1305</v>
      </c>
      <c r="B624" s="256" t="s">
        <v>453</v>
      </c>
      <c r="C624" s="257">
        <v>3.333E-3</v>
      </c>
      <c r="D624" s="155">
        <v>127.8647</v>
      </c>
      <c r="E624" s="155">
        <f>ROUND((C624*D624),4)</f>
        <v>0.42620000000000002</v>
      </c>
    </row>
    <row r="625" spans="1:5">
      <c r="A625" s="253" t="s">
        <v>401</v>
      </c>
      <c r="B625" s="253" t="s">
        <v>2</v>
      </c>
      <c r="C625" s="254" t="s">
        <v>2</v>
      </c>
      <c r="D625" s="255" t="s">
        <v>2</v>
      </c>
      <c r="E625" s="255">
        <f>SUM(E622:E624)</f>
        <v>1.0767</v>
      </c>
    </row>
    <row r="626" spans="1:5">
      <c r="A626" s="253" t="s">
        <v>402</v>
      </c>
      <c r="B626" s="253" t="s">
        <v>2</v>
      </c>
      <c r="C626" s="254" t="s">
        <v>2</v>
      </c>
      <c r="D626" s="255" t="s">
        <v>2</v>
      </c>
      <c r="E626" s="255">
        <f>E620+E625</f>
        <v>17.908799999999999</v>
      </c>
    </row>
    <row r="627" spans="1:5">
      <c r="A627" s="261" t="s">
        <v>520</v>
      </c>
      <c r="B627" s="261" t="s">
        <v>368</v>
      </c>
      <c r="C627" s="262"/>
      <c r="D627" s="263"/>
      <c r="E627" s="263"/>
    </row>
    <row r="628" spans="1:5">
      <c r="A628" s="260" t="s">
        <v>1306</v>
      </c>
      <c r="B628" s="253"/>
      <c r="C628" s="254"/>
      <c r="D628" s="255"/>
      <c r="E628" s="255"/>
    </row>
    <row r="629" spans="1:5">
      <c r="A629" s="253" t="s">
        <v>398</v>
      </c>
      <c r="B629" s="253"/>
      <c r="C629" s="254"/>
      <c r="D629" s="255"/>
      <c r="E629" s="255"/>
    </row>
    <row r="630" spans="1:5">
      <c r="A630" s="253" t="s">
        <v>1673</v>
      </c>
      <c r="B630" s="253" t="s">
        <v>399</v>
      </c>
      <c r="C630" s="254" t="s">
        <v>1095</v>
      </c>
      <c r="D630" s="255" t="s">
        <v>1096</v>
      </c>
      <c r="E630" s="255" t="s">
        <v>1097</v>
      </c>
    </row>
    <row r="631" spans="1:5">
      <c r="A631" s="256" t="s">
        <v>1307</v>
      </c>
      <c r="B631" s="256" t="s">
        <v>400</v>
      </c>
      <c r="C631" s="257">
        <v>1</v>
      </c>
      <c r="D631" s="155">
        <v>139.19</v>
      </c>
      <c r="E631" s="155">
        <f>ROUND((C631*D631),4)</f>
        <v>139.19</v>
      </c>
    </row>
    <row r="632" spans="1:5">
      <c r="A632" s="253" t="s">
        <v>401</v>
      </c>
      <c r="B632" s="253" t="s">
        <v>2</v>
      </c>
      <c r="C632" s="254" t="s">
        <v>2</v>
      </c>
      <c r="D632" s="255" t="s">
        <v>2</v>
      </c>
      <c r="E632" s="255">
        <f>SUM(E631:E631)</f>
        <v>139.19</v>
      </c>
    </row>
    <row r="633" spans="1:5">
      <c r="A633" s="253" t="s">
        <v>1104</v>
      </c>
      <c r="B633" s="253" t="s">
        <v>399</v>
      </c>
      <c r="C633" s="254" t="s">
        <v>1095</v>
      </c>
      <c r="D633" s="255" t="s">
        <v>1105</v>
      </c>
      <c r="E633" s="255" t="s">
        <v>1106</v>
      </c>
    </row>
    <row r="634" spans="1:5">
      <c r="A634" s="256" t="s">
        <v>1160</v>
      </c>
      <c r="B634" s="256" t="s">
        <v>406</v>
      </c>
      <c r="C634" s="257">
        <v>0.5</v>
      </c>
      <c r="D634" s="155">
        <v>15.767200000000001</v>
      </c>
      <c r="E634" s="155">
        <f>ROUND((C634*D634),4)</f>
        <v>7.8836000000000004</v>
      </c>
    </row>
    <row r="635" spans="1:5" s="84" customFormat="1">
      <c r="A635" s="253" t="s">
        <v>401</v>
      </c>
      <c r="B635" s="253" t="s">
        <v>2</v>
      </c>
      <c r="C635" s="254" t="s">
        <v>2</v>
      </c>
      <c r="D635" s="255" t="s">
        <v>2</v>
      </c>
      <c r="E635" s="255">
        <f>SUM(E634:E634)</f>
        <v>7.8836000000000004</v>
      </c>
    </row>
    <row r="636" spans="1:5">
      <c r="A636" s="253" t="s">
        <v>402</v>
      </c>
      <c r="B636" s="253" t="s">
        <v>2</v>
      </c>
      <c r="C636" s="254" t="s">
        <v>2</v>
      </c>
      <c r="D636" s="255" t="s">
        <v>2</v>
      </c>
      <c r="E636" s="255">
        <f>E632+E635</f>
        <v>147.0736</v>
      </c>
    </row>
    <row r="637" spans="1:5">
      <c r="A637" s="261" t="s">
        <v>521</v>
      </c>
      <c r="B637" s="261" t="s">
        <v>370</v>
      </c>
      <c r="C637" s="262"/>
      <c r="D637" s="263"/>
      <c r="E637" s="263"/>
    </row>
    <row r="638" spans="1:5">
      <c r="A638" s="260" t="s">
        <v>1308</v>
      </c>
      <c r="B638" s="253"/>
      <c r="C638" s="254"/>
      <c r="D638" s="255"/>
      <c r="E638" s="255"/>
    </row>
    <row r="639" spans="1:5">
      <c r="A639" s="253" t="s">
        <v>398</v>
      </c>
      <c r="B639" s="253"/>
      <c r="C639" s="254"/>
      <c r="D639" s="255"/>
      <c r="E639" s="255"/>
    </row>
    <row r="640" spans="1:5">
      <c r="A640" s="253" t="s">
        <v>1673</v>
      </c>
      <c r="B640" s="253" t="s">
        <v>399</v>
      </c>
      <c r="C640" s="254" t="s">
        <v>1095</v>
      </c>
      <c r="D640" s="255" t="s">
        <v>1096</v>
      </c>
      <c r="E640" s="255" t="s">
        <v>1097</v>
      </c>
    </row>
    <row r="641" spans="1:5">
      <c r="A641" s="256" t="s">
        <v>1309</v>
      </c>
      <c r="B641" s="256" t="s">
        <v>400</v>
      </c>
      <c r="C641" s="257">
        <v>1</v>
      </c>
      <c r="D641" s="155">
        <v>221.51</v>
      </c>
      <c r="E641" s="155">
        <f>ROUND((C641*D641),4)</f>
        <v>221.51</v>
      </c>
    </row>
    <row r="642" spans="1:5">
      <c r="A642" s="253" t="s">
        <v>401</v>
      </c>
      <c r="B642" s="253" t="s">
        <v>2</v>
      </c>
      <c r="C642" s="254" t="s">
        <v>2</v>
      </c>
      <c r="D642" s="255" t="s">
        <v>2</v>
      </c>
      <c r="E642" s="255">
        <f>SUM(E641:E641)</f>
        <v>221.51</v>
      </c>
    </row>
    <row r="643" spans="1:5">
      <c r="A643" s="253" t="s">
        <v>1104</v>
      </c>
      <c r="B643" s="253" t="s">
        <v>399</v>
      </c>
      <c r="C643" s="254" t="s">
        <v>1095</v>
      </c>
      <c r="D643" s="255" t="s">
        <v>1105</v>
      </c>
      <c r="E643" s="255" t="s">
        <v>1106</v>
      </c>
    </row>
    <row r="644" spans="1:5">
      <c r="A644" s="256" t="s">
        <v>1160</v>
      </c>
      <c r="B644" s="256" t="s">
        <v>406</v>
      </c>
      <c r="C644" s="257">
        <v>0.5</v>
      </c>
      <c r="D644" s="155">
        <v>15.767200000000001</v>
      </c>
      <c r="E644" s="155">
        <f>ROUND((C644*D644),4)</f>
        <v>7.8836000000000004</v>
      </c>
    </row>
    <row r="645" spans="1:5">
      <c r="A645" s="253" t="s">
        <v>401</v>
      </c>
      <c r="B645" s="253" t="s">
        <v>2</v>
      </c>
      <c r="C645" s="254" t="s">
        <v>2</v>
      </c>
      <c r="D645" s="255" t="s">
        <v>2</v>
      </c>
      <c r="E645" s="255">
        <f>SUM(E644:E644)</f>
        <v>7.8836000000000004</v>
      </c>
    </row>
    <row r="646" spans="1:5">
      <c r="A646" s="253" t="s">
        <v>402</v>
      </c>
      <c r="B646" s="253" t="s">
        <v>2</v>
      </c>
      <c r="C646" s="254" t="s">
        <v>2</v>
      </c>
      <c r="D646" s="255" t="s">
        <v>2</v>
      </c>
      <c r="E646" s="255">
        <f>E642+E645</f>
        <v>229.39359999999999</v>
      </c>
    </row>
    <row r="647" spans="1:5">
      <c r="A647" s="261" t="s">
        <v>522</v>
      </c>
      <c r="B647" s="261" t="s">
        <v>523</v>
      </c>
      <c r="C647" s="262"/>
      <c r="D647" s="263"/>
      <c r="E647" s="263"/>
    </row>
    <row r="648" spans="1:5">
      <c r="A648" s="253" t="s">
        <v>1310</v>
      </c>
      <c r="B648" s="253"/>
      <c r="C648" s="254"/>
      <c r="D648" s="255"/>
      <c r="E648" s="255"/>
    </row>
    <row r="649" spans="1:5">
      <c r="A649" s="253" t="s">
        <v>422</v>
      </c>
      <c r="B649" s="253"/>
      <c r="C649" s="254"/>
      <c r="D649" s="255"/>
      <c r="E649" s="255"/>
    </row>
    <row r="650" spans="1:5">
      <c r="A650" s="253" t="s">
        <v>1673</v>
      </c>
      <c r="B650" s="253" t="s">
        <v>399</v>
      </c>
      <c r="C650" s="254" t="s">
        <v>1095</v>
      </c>
      <c r="D650" s="255" t="s">
        <v>1096</v>
      </c>
      <c r="E650" s="255" t="s">
        <v>1097</v>
      </c>
    </row>
    <row r="651" spans="1:5">
      <c r="A651" s="256" t="s">
        <v>1311</v>
      </c>
      <c r="B651" s="256" t="s">
        <v>454</v>
      </c>
      <c r="C651" s="257">
        <v>7.7499999999999999E-2</v>
      </c>
      <c r="D651" s="155">
        <v>34.11</v>
      </c>
      <c r="E651" s="155">
        <f>ROUND((C651*D651),4)</f>
        <v>2.6435</v>
      </c>
    </row>
    <row r="652" spans="1:5">
      <c r="A652" s="253" t="s">
        <v>401</v>
      </c>
      <c r="B652" s="253" t="s">
        <v>2</v>
      </c>
      <c r="C652" s="254" t="s">
        <v>2</v>
      </c>
      <c r="D652" s="255" t="s">
        <v>2</v>
      </c>
      <c r="E652" s="255">
        <f>SUM(E651:E651)</f>
        <v>2.6435</v>
      </c>
    </row>
    <row r="653" spans="1:5" s="84" customFormat="1">
      <c r="A653" s="253" t="s">
        <v>1104</v>
      </c>
      <c r="B653" s="253" t="s">
        <v>399</v>
      </c>
      <c r="C653" s="254" t="s">
        <v>1095</v>
      </c>
      <c r="D653" s="255" t="s">
        <v>1105</v>
      </c>
      <c r="E653" s="255" t="s">
        <v>1106</v>
      </c>
    </row>
    <row r="654" spans="1:5">
      <c r="A654" s="256" t="s">
        <v>1179</v>
      </c>
      <c r="B654" s="256" t="s">
        <v>406</v>
      </c>
      <c r="C654" s="257">
        <v>0.5</v>
      </c>
      <c r="D654" s="155">
        <v>16.0305</v>
      </c>
      <c r="E654" s="155">
        <f>ROUND((C654*D654),4)</f>
        <v>8.0152999999999999</v>
      </c>
    </row>
    <row r="655" spans="1:5">
      <c r="A655" s="256" t="s">
        <v>1139</v>
      </c>
      <c r="B655" s="256" t="s">
        <v>406</v>
      </c>
      <c r="C655" s="257">
        <v>0.3</v>
      </c>
      <c r="D655" s="155">
        <v>11.571</v>
      </c>
      <c r="E655" s="155">
        <f>ROUND((C655*D655),4)</f>
        <v>3.4712999999999998</v>
      </c>
    </row>
    <row r="656" spans="1:5">
      <c r="A656" s="253" t="s">
        <v>401</v>
      </c>
      <c r="B656" s="253" t="s">
        <v>2</v>
      </c>
      <c r="C656" s="254" t="s">
        <v>2</v>
      </c>
      <c r="D656" s="255" t="s">
        <v>2</v>
      </c>
      <c r="E656" s="255">
        <f>SUM(E654:E655)</f>
        <v>11.486599999999999</v>
      </c>
    </row>
    <row r="657" spans="1:5">
      <c r="A657" s="253" t="s">
        <v>402</v>
      </c>
      <c r="B657" s="253" t="s">
        <v>2</v>
      </c>
      <c r="C657" s="254" t="s">
        <v>2</v>
      </c>
      <c r="D657" s="255" t="s">
        <v>2</v>
      </c>
      <c r="E657" s="255">
        <f>E652+E656</f>
        <v>14.130099999999999</v>
      </c>
    </row>
    <row r="658" spans="1:5" s="84" customFormat="1">
      <c r="A658" s="261" t="s">
        <v>524</v>
      </c>
      <c r="B658" s="261" t="s">
        <v>525</v>
      </c>
      <c r="C658" s="262"/>
      <c r="D658" s="263"/>
      <c r="E658" s="263"/>
    </row>
    <row r="659" spans="1:5">
      <c r="A659" s="260" t="s">
        <v>1312</v>
      </c>
      <c r="B659" s="253"/>
      <c r="C659" s="254"/>
      <c r="D659" s="255"/>
      <c r="E659" s="255"/>
    </row>
    <row r="660" spans="1:5">
      <c r="A660" s="253" t="s">
        <v>422</v>
      </c>
      <c r="B660" s="253"/>
      <c r="C660" s="254"/>
      <c r="D660" s="255"/>
      <c r="E660" s="255"/>
    </row>
    <row r="661" spans="1:5">
      <c r="A661" s="253" t="s">
        <v>1104</v>
      </c>
      <c r="B661" s="253" t="s">
        <v>399</v>
      </c>
      <c r="C661" s="254" t="s">
        <v>1095</v>
      </c>
      <c r="D661" s="255" t="s">
        <v>1105</v>
      </c>
      <c r="E661" s="255" t="s">
        <v>1106</v>
      </c>
    </row>
    <row r="662" spans="1:5" ht="24.75">
      <c r="A662" s="256" t="s">
        <v>1200</v>
      </c>
      <c r="B662" s="256" t="s">
        <v>453</v>
      </c>
      <c r="C662" s="257">
        <v>3.0000000000000001E-3</v>
      </c>
      <c r="D662" s="155">
        <v>142.554</v>
      </c>
      <c r="E662" s="155">
        <f>ROUND((C662*D662),4)</f>
        <v>0.42770000000000002</v>
      </c>
    </row>
    <row r="663" spans="1:5">
      <c r="A663" s="256" t="s">
        <v>1139</v>
      </c>
      <c r="B663" s="256" t="s">
        <v>406</v>
      </c>
      <c r="C663" s="257">
        <v>3.0000000000000001E-3</v>
      </c>
      <c r="D663" s="155">
        <v>11.571</v>
      </c>
      <c r="E663" s="155">
        <f>ROUND((C663*D663),4)</f>
        <v>3.4700000000000002E-2</v>
      </c>
    </row>
    <row r="664" spans="1:5">
      <c r="A664" s="253" t="s">
        <v>401</v>
      </c>
      <c r="B664" s="253" t="s">
        <v>2</v>
      </c>
      <c r="C664" s="254" t="s">
        <v>2</v>
      </c>
      <c r="D664" s="255" t="s">
        <v>2</v>
      </c>
      <c r="E664" s="255">
        <f>SUM(E662:E663)</f>
        <v>0.46240000000000003</v>
      </c>
    </row>
    <row r="665" spans="1:5" s="84" customFormat="1">
      <c r="A665" s="253" t="s">
        <v>402</v>
      </c>
      <c r="B665" s="253" t="s">
        <v>2</v>
      </c>
      <c r="C665" s="254" t="s">
        <v>2</v>
      </c>
      <c r="D665" s="255" t="s">
        <v>2</v>
      </c>
      <c r="E665" s="255">
        <f>E664</f>
        <v>0.46240000000000003</v>
      </c>
    </row>
    <row r="666" spans="1:5">
      <c r="A666" s="261" t="s">
        <v>526</v>
      </c>
      <c r="B666" s="261" t="s">
        <v>527</v>
      </c>
      <c r="C666" s="262"/>
      <c r="D666" s="263"/>
      <c r="E666" s="263"/>
    </row>
    <row r="667" spans="1:5" ht="36.75">
      <c r="A667" s="253" t="s">
        <v>1313</v>
      </c>
      <c r="B667" s="253"/>
      <c r="C667" s="254"/>
      <c r="D667" s="255"/>
      <c r="E667" s="255"/>
    </row>
    <row r="668" spans="1:5">
      <c r="A668" s="253" t="s">
        <v>494</v>
      </c>
      <c r="B668" s="253"/>
      <c r="C668" s="254"/>
      <c r="D668" s="255"/>
      <c r="E668" s="255"/>
    </row>
    <row r="669" spans="1:5">
      <c r="A669" s="253" t="s">
        <v>1104</v>
      </c>
      <c r="B669" s="253" t="s">
        <v>399</v>
      </c>
      <c r="C669" s="254" t="s">
        <v>1095</v>
      </c>
      <c r="D669" s="255" t="s">
        <v>1105</v>
      </c>
      <c r="E669" s="255" t="s">
        <v>1106</v>
      </c>
    </row>
    <row r="670" spans="1:5">
      <c r="A670" s="256" t="s">
        <v>1314</v>
      </c>
      <c r="B670" s="256" t="s">
        <v>1080</v>
      </c>
      <c r="C670" s="257">
        <v>0.05</v>
      </c>
      <c r="D670" s="155">
        <v>75.355800000000002</v>
      </c>
      <c r="E670" s="155">
        <f t="shared" ref="E670:E680" si="16">ROUND((C670*D670),4)</f>
        <v>3.7677999999999998</v>
      </c>
    </row>
    <row r="671" spans="1:5">
      <c r="A671" s="256" t="s">
        <v>1315</v>
      </c>
      <c r="B671" s="256" t="s">
        <v>1080</v>
      </c>
      <c r="C671" s="257">
        <v>0.14000000000000001</v>
      </c>
      <c r="D671" s="155">
        <v>310.64409999999998</v>
      </c>
      <c r="E671" s="155">
        <f t="shared" si="16"/>
        <v>43.490200000000002</v>
      </c>
    </row>
    <row r="672" spans="1:5">
      <c r="A672" s="256" t="s">
        <v>1316</v>
      </c>
      <c r="B672" s="256" t="s">
        <v>1080</v>
      </c>
      <c r="C672" s="257">
        <v>0.14000000000000001</v>
      </c>
      <c r="D672" s="155">
        <v>78.310599999999994</v>
      </c>
      <c r="E672" s="155">
        <f t="shared" si="16"/>
        <v>10.9635</v>
      </c>
    </row>
    <row r="673" spans="1:5" ht="24.75">
      <c r="A673" s="256" t="s">
        <v>1317</v>
      </c>
      <c r="B673" s="256" t="s">
        <v>306</v>
      </c>
      <c r="C673" s="257">
        <v>0.2</v>
      </c>
      <c r="D673" s="155">
        <v>85.439099999999996</v>
      </c>
      <c r="E673" s="155">
        <f t="shared" si="16"/>
        <v>17.087800000000001</v>
      </c>
    </row>
    <row r="674" spans="1:5" s="84" customFormat="1" ht="24.75">
      <c r="A674" s="256" t="s">
        <v>1318</v>
      </c>
      <c r="B674" s="256" t="s">
        <v>306</v>
      </c>
      <c r="C674" s="257">
        <v>1.8</v>
      </c>
      <c r="D674" s="155">
        <v>7.2591999999999999</v>
      </c>
      <c r="E674" s="155">
        <f t="shared" si="16"/>
        <v>13.066599999999999</v>
      </c>
    </row>
    <row r="675" spans="1:5" ht="24.75">
      <c r="A675" s="256" t="s">
        <v>1319</v>
      </c>
      <c r="B675" s="256" t="s">
        <v>1080</v>
      </c>
      <c r="C675" s="257">
        <v>0.42</v>
      </c>
      <c r="D675" s="155">
        <v>39.997700000000002</v>
      </c>
      <c r="E675" s="155">
        <f t="shared" si="16"/>
        <v>16.798999999999999</v>
      </c>
    </row>
    <row r="676" spans="1:5" ht="24.75">
      <c r="A676" s="256" t="s">
        <v>1726</v>
      </c>
      <c r="B676" s="256" t="s">
        <v>528</v>
      </c>
      <c r="C676" s="257">
        <v>2.2749999999999999</v>
      </c>
      <c r="D676" s="155">
        <v>0.84940000000000004</v>
      </c>
      <c r="E676" s="155">
        <f t="shared" si="16"/>
        <v>1.9323999999999999</v>
      </c>
    </row>
    <row r="677" spans="1:5">
      <c r="A677" s="256" t="s">
        <v>1727</v>
      </c>
      <c r="B677" s="256" t="s">
        <v>1080</v>
      </c>
      <c r="C677" s="257">
        <v>0.45500000000000002</v>
      </c>
      <c r="D677" s="155">
        <v>13.002000000000001</v>
      </c>
      <c r="E677" s="155">
        <f t="shared" si="16"/>
        <v>5.9158999999999997</v>
      </c>
    </row>
    <row r="678" spans="1:5" ht="24.75">
      <c r="A678" s="256" t="s">
        <v>1322</v>
      </c>
      <c r="B678" s="256" t="s">
        <v>1080</v>
      </c>
      <c r="C678" s="257">
        <v>0.24</v>
      </c>
      <c r="D678" s="155">
        <v>3.6074999999999999</v>
      </c>
      <c r="E678" s="155">
        <f t="shared" si="16"/>
        <v>0.86580000000000001</v>
      </c>
    </row>
    <row r="679" spans="1:5">
      <c r="A679" s="256" t="s">
        <v>1323</v>
      </c>
      <c r="B679" s="256" t="s">
        <v>1080</v>
      </c>
      <c r="C679" s="257">
        <v>7.0000000000000007E-2</v>
      </c>
      <c r="D679" s="155">
        <v>17.007400000000001</v>
      </c>
      <c r="E679" s="155">
        <f t="shared" si="16"/>
        <v>1.1904999999999999</v>
      </c>
    </row>
    <row r="680" spans="1:5">
      <c r="A680" s="256" t="s">
        <v>1324</v>
      </c>
      <c r="B680" s="256" t="s">
        <v>306</v>
      </c>
      <c r="C680" s="257">
        <v>1.2</v>
      </c>
      <c r="D680" s="155">
        <v>2.8570000000000002</v>
      </c>
      <c r="E680" s="155">
        <f t="shared" si="16"/>
        <v>3.4283999999999999</v>
      </c>
    </row>
    <row r="681" spans="1:5" s="84" customFormat="1">
      <c r="A681" s="253" t="s">
        <v>401</v>
      </c>
      <c r="B681" s="253" t="s">
        <v>2</v>
      </c>
      <c r="C681" s="254" t="s">
        <v>2</v>
      </c>
      <c r="D681" s="255" t="s">
        <v>2</v>
      </c>
      <c r="E681" s="255">
        <f>SUM(E670:E680)</f>
        <v>118.50789999999999</v>
      </c>
    </row>
    <row r="682" spans="1:5">
      <c r="A682" s="253" t="s">
        <v>402</v>
      </c>
      <c r="B682" s="253" t="s">
        <v>2</v>
      </c>
      <c r="C682" s="254" t="s">
        <v>2</v>
      </c>
      <c r="D682" s="255" t="s">
        <v>2</v>
      </c>
      <c r="E682" s="255">
        <f>E681</f>
        <v>118.50789999999999</v>
      </c>
    </row>
    <row r="683" spans="1:5">
      <c r="A683" s="261" t="s">
        <v>529</v>
      </c>
      <c r="B683" s="261" t="s">
        <v>530</v>
      </c>
      <c r="C683" s="262"/>
      <c r="D683" s="263"/>
      <c r="E683" s="263"/>
    </row>
    <row r="684" spans="1:5" ht="48.75">
      <c r="A684" s="253" t="s">
        <v>1325</v>
      </c>
      <c r="B684" s="253"/>
      <c r="C684" s="254"/>
      <c r="D684" s="255"/>
      <c r="E684" s="255"/>
    </row>
    <row r="685" spans="1:5">
      <c r="A685" s="253" t="s">
        <v>494</v>
      </c>
      <c r="B685" s="253"/>
      <c r="C685" s="254"/>
      <c r="D685" s="255"/>
      <c r="E685" s="255"/>
    </row>
    <row r="686" spans="1:5">
      <c r="A686" s="253" t="s">
        <v>1104</v>
      </c>
      <c r="B686" s="253" t="s">
        <v>399</v>
      </c>
      <c r="C686" s="254" t="s">
        <v>1095</v>
      </c>
      <c r="D686" s="255" t="s">
        <v>1105</v>
      </c>
      <c r="E686" s="255" t="s">
        <v>1106</v>
      </c>
    </row>
    <row r="687" spans="1:5" ht="24.75">
      <c r="A687" s="256" t="s">
        <v>1770</v>
      </c>
      <c r="B687" s="256" t="s">
        <v>423</v>
      </c>
      <c r="C687" s="19">
        <v>2.2000000000000002</v>
      </c>
      <c r="D687" s="155">
        <v>5.8811999999999998</v>
      </c>
      <c r="E687" s="155">
        <f t="shared" ref="E687:E698" si="17">ROUND((C687*D687),4)</f>
        <v>12.938599999999999</v>
      </c>
    </row>
    <row r="688" spans="1:5">
      <c r="A688" s="256" t="s">
        <v>1314</v>
      </c>
      <c r="B688" s="256" t="s">
        <v>1137</v>
      </c>
      <c r="C688" s="19">
        <v>0.05</v>
      </c>
      <c r="D688" s="155">
        <v>75.355800000000002</v>
      </c>
      <c r="E688" s="155">
        <f t="shared" si="17"/>
        <v>3.7677999999999998</v>
      </c>
    </row>
    <row r="689" spans="1:5">
      <c r="A689" s="256" t="s">
        <v>1315</v>
      </c>
      <c r="B689" s="256" t="s">
        <v>1137</v>
      </c>
      <c r="C689" s="19">
        <v>0.24</v>
      </c>
      <c r="D689" s="155">
        <v>310.64409999999998</v>
      </c>
      <c r="E689" s="155">
        <f t="shared" si="17"/>
        <v>74.554599999999994</v>
      </c>
    </row>
    <row r="690" spans="1:5">
      <c r="A690" s="256" t="s">
        <v>1316</v>
      </c>
      <c r="B690" s="256" t="s">
        <v>1137</v>
      </c>
      <c r="C690" s="19">
        <v>0.24</v>
      </c>
      <c r="D690" s="155">
        <v>78.310599999999994</v>
      </c>
      <c r="E690" s="155">
        <f t="shared" si="17"/>
        <v>18.794499999999999</v>
      </c>
    </row>
    <row r="691" spans="1:5" ht="24.75">
      <c r="A691" s="256" t="s">
        <v>1317</v>
      </c>
      <c r="B691" s="256" t="s">
        <v>1134</v>
      </c>
      <c r="C691" s="19">
        <v>0.25</v>
      </c>
      <c r="D691" s="155">
        <v>85.439099999999996</v>
      </c>
      <c r="E691" s="155">
        <f t="shared" si="17"/>
        <v>21.3598</v>
      </c>
    </row>
    <row r="692" spans="1:5" s="84" customFormat="1" ht="24.75">
      <c r="A692" s="256" t="s">
        <v>1318</v>
      </c>
      <c r="B692" s="256" t="s">
        <v>1134</v>
      </c>
      <c r="C692" s="19">
        <v>1.8</v>
      </c>
      <c r="D692" s="155">
        <v>7.2591999999999999</v>
      </c>
      <c r="E692" s="155">
        <f t="shared" si="17"/>
        <v>13.066599999999999</v>
      </c>
    </row>
    <row r="693" spans="1:5" ht="24.75">
      <c r="A693" s="256" t="s">
        <v>1319</v>
      </c>
      <c r="B693" s="256" t="s">
        <v>1137</v>
      </c>
      <c r="C693" s="19">
        <v>0.54</v>
      </c>
      <c r="D693" s="155">
        <v>39.997700000000002</v>
      </c>
      <c r="E693" s="155">
        <f t="shared" si="17"/>
        <v>21.598800000000001</v>
      </c>
    </row>
    <row r="694" spans="1:5" ht="24.75">
      <c r="A694" s="256" t="s">
        <v>1320</v>
      </c>
      <c r="B694" s="256" t="s">
        <v>528</v>
      </c>
      <c r="C694" s="19">
        <v>2.9249999999999998</v>
      </c>
      <c r="D694" s="155">
        <v>0.84940000000000004</v>
      </c>
      <c r="E694" s="155">
        <f t="shared" si="17"/>
        <v>2.4845000000000002</v>
      </c>
    </row>
    <row r="695" spans="1:5">
      <c r="A695" s="256" t="s">
        <v>1321</v>
      </c>
      <c r="B695" s="256" t="s">
        <v>1137</v>
      </c>
      <c r="C695" s="19">
        <v>0.58499999999999996</v>
      </c>
      <c r="D695" s="155">
        <v>13.002000000000001</v>
      </c>
      <c r="E695" s="155">
        <f t="shared" si="17"/>
        <v>7.6062000000000003</v>
      </c>
    </row>
    <row r="696" spans="1:5" ht="24.75">
      <c r="A696" s="256" t="s">
        <v>1322</v>
      </c>
      <c r="B696" s="256" t="s">
        <v>1137</v>
      </c>
      <c r="C696" s="19">
        <v>0.24</v>
      </c>
      <c r="D696" s="155">
        <v>3.6074999999999999</v>
      </c>
      <c r="E696" s="155">
        <f t="shared" si="17"/>
        <v>0.86580000000000001</v>
      </c>
    </row>
    <row r="697" spans="1:5">
      <c r="A697" s="256" t="s">
        <v>1323</v>
      </c>
      <c r="B697" s="256" t="s">
        <v>1137</v>
      </c>
      <c r="C697" s="19">
        <v>0.09</v>
      </c>
      <c r="D697" s="155">
        <v>17.007400000000001</v>
      </c>
      <c r="E697" s="155">
        <f t="shared" si="17"/>
        <v>1.5306999999999999</v>
      </c>
    </row>
    <row r="698" spans="1:5">
      <c r="A698" s="256" t="s">
        <v>1324</v>
      </c>
      <c r="B698" s="256" t="s">
        <v>1134</v>
      </c>
      <c r="C698" s="19">
        <v>1.2</v>
      </c>
      <c r="D698" s="155">
        <v>2.8570000000000002</v>
      </c>
      <c r="E698" s="155">
        <f t="shared" si="17"/>
        <v>3.4283999999999999</v>
      </c>
    </row>
    <row r="699" spans="1:5">
      <c r="A699" s="253" t="s">
        <v>401</v>
      </c>
      <c r="B699" s="253" t="s">
        <v>2</v>
      </c>
      <c r="C699" s="254" t="s">
        <v>2</v>
      </c>
      <c r="D699" s="255" t="s">
        <v>2</v>
      </c>
      <c r="E699" s="255">
        <f>SUM(E687:E698)</f>
        <v>181.99630000000002</v>
      </c>
    </row>
    <row r="700" spans="1:5">
      <c r="A700" s="253" t="s">
        <v>402</v>
      </c>
      <c r="B700" s="253" t="s">
        <v>2</v>
      </c>
      <c r="C700" s="254" t="s">
        <v>2</v>
      </c>
      <c r="D700" s="255" t="s">
        <v>2</v>
      </c>
      <c r="E700" s="255">
        <f>E699</f>
        <v>181.99630000000002</v>
      </c>
    </row>
    <row r="701" spans="1:5" s="84" customFormat="1">
      <c r="A701" s="261" t="s">
        <v>531</v>
      </c>
      <c r="B701" s="261" t="s">
        <v>532</v>
      </c>
      <c r="C701" s="262"/>
      <c r="D701" s="263"/>
      <c r="E701" s="263"/>
    </row>
    <row r="702" spans="1:5">
      <c r="A702" s="253" t="s">
        <v>1326</v>
      </c>
      <c r="B702" s="253"/>
      <c r="C702" s="254"/>
      <c r="D702" s="255"/>
      <c r="E702" s="255"/>
    </row>
    <row r="703" spans="1:5">
      <c r="A703" s="253" t="s">
        <v>459</v>
      </c>
      <c r="B703" s="253"/>
      <c r="C703" s="254"/>
      <c r="D703" s="255"/>
      <c r="E703" s="255"/>
    </row>
    <row r="704" spans="1:5">
      <c r="A704" s="253" t="s">
        <v>1121</v>
      </c>
      <c r="B704" s="253" t="s">
        <v>399</v>
      </c>
      <c r="C704" s="254" t="s">
        <v>1095</v>
      </c>
      <c r="D704" s="255" t="s">
        <v>1096</v>
      </c>
      <c r="E704" s="255" t="s">
        <v>1097</v>
      </c>
    </row>
    <row r="705" spans="1:5">
      <c r="A705" s="256" t="s">
        <v>1327</v>
      </c>
      <c r="B705" s="256" t="s">
        <v>1080</v>
      </c>
      <c r="C705" s="257">
        <v>1</v>
      </c>
      <c r="D705" s="155">
        <v>38.76</v>
      </c>
      <c r="E705" s="155">
        <f>ROUND((C705*D705),4)</f>
        <v>38.76</v>
      </c>
    </row>
    <row r="706" spans="1:5">
      <c r="A706" s="253" t="s">
        <v>401</v>
      </c>
      <c r="B706" s="253" t="s">
        <v>2</v>
      </c>
      <c r="C706" s="254" t="s">
        <v>2</v>
      </c>
      <c r="D706" s="255" t="s">
        <v>2</v>
      </c>
      <c r="E706" s="255">
        <f>SUM(E705:E705)</f>
        <v>38.76</v>
      </c>
    </row>
    <row r="707" spans="1:5">
      <c r="A707" s="253" t="s">
        <v>402</v>
      </c>
      <c r="B707" s="253" t="s">
        <v>2</v>
      </c>
      <c r="C707" s="254" t="s">
        <v>2</v>
      </c>
      <c r="D707" s="255" t="s">
        <v>2</v>
      </c>
      <c r="E707" s="255">
        <f>E706</f>
        <v>38.76</v>
      </c>
    </row>
    <row r="708" spans="1:5">
      <c r="A708" s="261" t="s">
        <v>533</v>
      </c>
      <c r="B708" s="261" t="s">
        <v>534</v>
      </c>
      <c r="C708" s="262"/>
      <c r="D708" s="263"/>
      <c r="E708" s="263"/>
    </row>
    <row r="709" spans="1:5">
      <c r="A709" s="260" t="s">
        <v>1328</v>
      </c>
      <c r="B709" s="253"/>
      <c r="C709" s="254"/>
      <c r="D709" s="255"/>
      <c r="E709" s="255"/>
    </row>
    <row r="710" spans="1:5" s="84" customFormat="1">
      <c r="A710" s="253" t="s">
        <v>459</v>
      </c>
      <c r="B710" s="253"/>
      <c r="C710" s="254"/>
      <c r="D710" s="255"/>
      <c r="E710" s="255"/>
    </row>
    <row r="711" spans="1:5">
      <c r="A711" s="253" t="s">
        <v>1104</v>
      </c>
      <c r="B711" s="253" t="s">
        <v>399</v>
      </c>
      <c r="C711" s="254" t="s">
        <v>1095</v>
      </c>
      <c r="D711" s="255" t="s">
        <v>1105</v>
      </c>
      <c r="E711" s="255" t="s">
        <v>1106</v>
      </c>
    </row>
    <row r="712" spans="1:5">
      <c r="A712" s="256" t="s">
        <v>1139</v>
      </c>
      <c r="B712" s="256" t="s">
        <v>406</v>
      </c>
      <c r="C712" s="257">
        <v>0.25</v>
      </c>
      <c r="D712" s="155">
        <v>11.427899999999999</v>
      </c>
      <c r="E712" s="155">
        <f>ROUND((C712*D712),4)</f>
        <v>2.8570000000000002</v>
      </c>
    </row>
    <row r="713" spans="1:5" ht="24.75">
      <c r="A713" s="256" t="s">
        <v>1257</v>
      </c>
      <c r="B713" s="256" t="s">
        <v>453</v>
      </c>
      <c r="C713" s="257">
        <v>0.125</v>
      </c>
      <c r="D713" s="155">
        <v>6.0038999999999998</v>
      </c>
      <c r="E713" s="155">
        <f>ROUND((C713*D713),4)</f>
        <v>0.75049999999999994</v>
      </c>
    </row>
    <row r="714" spans="1:5">
      <c r="A714" s="253" t="s">
        <v>401</v>
      </c>
      <c r="B714" s="253" t="s">
        <v>2</v>
      </c>
      <c r="C714" s="254" t="s">
        <v>2</v>
      </c>
      <c r="D714" s="255" t="s">
        <v>2</v>
      </c>
      <c r="E714" s="255">
        <f>SUM(E712:E713)</f>
        <v>3.6074999999999999</v>
      </c>
    </row>
    <row r="715" spans="1:5">
      <c r="A715" s="253" t="s">
        <v>402</v>
      </c>
      <c r="B715" s="253" t="s">
        <v>2</v>
      </c>
      <c r="C715" s="254" t="s">
        <v>2</v>
      </c>
      <c r="D715" s="255" t="s">
        <v>2</v>
      </c>
      <c r="E715" s="255">
        <f>E714</f>
        <v>3.6074999999999999</v>
      </c>
    </row>
    <row r="716" spans="1:5">
      <c r="A716" s="261" t="s">
        <v>535</v>
      </c>
      <c r="B716" s="261" t="s">
        <v>536</v>
      </c>
      <c r="C716" s="262"/>
      <c r="D716" s="263"/>
      <c r="E716" s="263"/>
    </row>
    <row r="717" spans="1:5">
      <c r="A717" s="253" t="s">
        <v>1329</v>
      </c>
      <c r="B717" s="253"/>
      <c r="C717" s="254"/>
      <c r="D717" s="255"/>
      <c r="E717" s="255"/>
    </row>
    <row r="718" spans="1:5" s="84" customFormat="1">
      <c r="A718" s="253" t="s">
        <v>459</v>
      </c>
      <c r="B718" s="253"/>
      <c r="C718" s="254"/>
      <c r="D718" s="255"/>
      <c r="E718" s="255"/>
    </row>
    <row r="719" spans="1:5">
      <c r="A719" s="253" t="s">
        <v>1104</v>
      </c>
      <c r="B719" s="253" t="s">
        <v>399</v>
      </c>
      <c r="C719" s="254" t="s">
        <v>1095</v>
      </c>
      <c r="D719" s="255" t="s">
        <v>1105</v>
      </c>
      <c r="E719" s="255" t="s">
        <v>1106</v>
      </c>
    </row>
    <row r="720" spans="1:5">
      <c r="A720" s="256" t="s">
        <v>1139</v>
      </c>
      <c r="B720" s="256" t="s">
        <v>406</v>
      </c>
      <c r="C720" s="257">
        <v>0.52800000000000002</v>
      </c>
      <c r="D720" s="155">
        <v>11.427899999999999</v>
      </c>
      <c r="E720" s="155">
        <f>ROUND((C720*D720),4)</f>
        <v>6.0339</v>
      </c>
    </row>
    <row r="721" spans="1:5">
      <c r="A721" s="256" t="s">
        <v>1330</v>
      </c>
      <c r="B721" s="256" t="s">
        <v>406</v>
      </c>
      <c r="C721" s="257">
        <v>0.65900000000000003</v>
      </c>
      <c r="D721" s="155">
        <v>13.3591</v>
      </c>
      <c r="E721" s="155">
        <f>ROUND((C721*D721),4)</f>
        <v>8.8035999999999994</v>
      </c>
    </row>
    <row r="722" spans="1:5" ht="24.75">
      <c r="A722" s="256" t="s">
        <v>1331</v>
      </c>
      <c r="B722" s="256" t="s">
        <v>453</v>
      </c>
      <c r="C722" s="257">
        <v>0.27400000000000002</v>
      </c>
      <c r="D722" s="155">
        <v>6.3131000000000004</v>
      </c>
      <c r="E722" s="155">
        <f>ROUND((C722*D722),4)</f>
        <v>1.7298</v>
      </c>
    </row>
    <row r="723" spans="1:5" ht="24.75">
      <c r="A723" s="256" t="s">
        <v>1332</v>
      </c>
      <c r="B723" s="256" t="s">
        <v>460</v>
      </c>
      <c r="C723" s="257">
        <v>0.254</v>
      </c>
      <c r="D723" s="155">
        <v>1.7325999999999999</v>
      </c>
      <c r="E723" s="155">
        <f>ROUND((C723*D723),4)</f>
        <v>0.44009999999999999</v>
      </c>
    </row>
    <row r="724" spans="1:5">
      <c r="A724" s="253" t="s">
        <v>401</v>
      </c>
      <c r="B724" s="253" t="s">
        <v>2</v>
      </c>
      <c r="C724" s="254" t="s">
        <v>2</v>
      </c>
      <c r="D724" s="255" t="s">
        <v>2</v>
      </c>
      <c r="E724" s="255">
        <f>SUM(E720:E723)</f>
        <v>17.007400000000001</v>
      </c>
    </row>
    <row r="725" spans="1:5" s="84" customFormat="1">
      <c r="A725" s="253" t="s">
        <v>402</v>
      </c>
      <c r="B725" s="253" t="s">
        <v>2</v>
      </c>
      <c r="C725" s="254" t="s">
        <v>2</v>
      </c>
      <c r="D725" s="255" t="s">
        <v>2</v>
      </c>
      <c r="E725" s="255">
        <f>E724</f>
        <v>17.007400000000001</v>
      </c>
    </row>
    <row r="726" spans="1:5">
      <c r="A726" s="261" t="s">
        <v>537</v>
      </c>
      <c r="B726" s="261" t="s">
        <v>538</v>
      </c>
      <c r="C726" s="262"/>
      <c r="D726" s="263"/>
      <c r="E726" s="263"/>
    </row>
    <row r="727" spans="1:5">
      <c r="A727" s="253" t="s">
        <v>1333</v>
      </c>
      <c r="B727" s="253"/>
      <c r="C727" s="254"/>
      <c r="D727" s="255"/>
      <c r="E727" s="255"/>
    </row>
    <row r="728" spans="1:5">
      <c r="A728" s="253" t="s">
        <v>459</v>
      </c>
      <c r="B728" s="253"/>
      <c r="C728" s="254"/>
      <c r="D728" s="255"/>
      <c r="E728" s="255"/>
    </row>
    <row r="729" spans="1:5">
      <c r="A729" s="253" t="s">
        <v>1121</v>
      </c>
      <c r="B729" s="253" t="s">
        <v>399</v>
      </c>
      <c r="C729" s="254" t="s">
        <v>1095</v>
      </c>
      <c r="D729" s="255" t="s">
        <v>1096</v>
      </c>
      <c r="E729" s="255" t="s">
        <v>1097</v>
      </c>
    </row>
    <row r="730" spans="1:5" ht="24.75">
      <c r="A730" s="256" t="s">
        <v>1334</v>
      </c>
      <c r="B730" s="256" t="s">
        <v>1080</v>
      </c>
      <c r="C730" s="257">
        <v>1</v>
      </c>
      <c r="D730" s="155">
        <v>22.8</v>
      </c>
      <c r="E730" s="155">
        <f>ROUND((C730*D730),4)</f>
        <v>22.8</v>
      </c>
    </row>
    <row r="731" spans="1:5">
      <c r="A731" s="253" t="s">
        <v>401</v>
      </c>
      <c r="B731" s="253" t="s">
        <v>2</v>
      </c>
      <c r="C731" s="254" t="s">
        <v>2</v>
      </c>
      <c r="D731" s="255" t="s">
        <v>2</v>
      </c>
      <c r="E731" s="255">
        <f>SUM(E730:E730)</f>
        <v>22.8</v>
      </c>
    </row>
    <row r="732" spans="1:5">
      <c r="A732" s="253" t="s">
        <v>402</v>
      </c>
      <c r="B732" s="253" t="s">
        <v>2</v>
      </c>
      <c r="C732" s="254" t="s">
        <v>2</v>
      </c>
      <c r="D732" s="255" t="s">
        <v>2</v>
      </c>
      <c r="E732" s="255">
        <f>E731</f>
        <v>22.8</v>
      </c>
    </row>
    <row r="733" spans="1:5">
      <c r="A733" s="261" t="s">
        <v>539</v>
      </c>
      <c r="B733" s="261" t="s">
        <v>540</v>
      </c>
      <c r="C733" s="262"/>
      <c r="D733" s="263"/>
      <c r="E733" s="263"/>
    </row>
    <row r="734" spans="1:5" s="84" customFormat="1" ht="24.75">
      <c r="A734" s="253" t="s">
        <v>1335</v>
      </c>
      <c r="B734" s="253"/>
      <c r="C734" s="254"/>
      <c r="D734" s="255"/>
      <c r="E734" s="255"/>
    </row>
    <row r="735" spans="1:5">
      <c r="A735" s="253" t="s">
        <v>494</v>
      </c>
      <c r="B735" s="253"/>
      <c r="C735" s="254"/>
      <c r="D735" s="255"/>
      <c r="E735" s="255"/>
    </row>
    <row r="736" spans="1:5">
      <c r="A736" s="253" t="s">
        <v>1673</v>
      </c>
      <c r="B736" s="253" t="s">
        <v>399</v>
      </c>
      <c r="C736" s="254" t="s">
        <v>1095</v>
      </c>
      <c r="D736" s="255" t="s">
        <v>1096</v>
      </c>
      <c r="E736" s="255" t="s">
        <v>1097</v>
      </c>
    </row>
    <row r="737" spans="1:5">
      <c r="A737" s="256" t="s">
        <v>1336</v>
      </c>
      <c r="B737" s="256" t="s">
        <v>73</v>
      </c>
      <c r="C737" s="257">
        <v>1</v>
      </c>
      <c r="D737" s="155">
        <v>15.75</v>
      </c>
      <c r="E737" s="155">
        <f>ROUND((C737*D737),4)</f>
        <v>15.75</v>
      </c>
    </row>
    <row r="738" spans="1:5">
      <c r="A738" s="253" t="s">
        <v>401</v>
      </c>
      <c r="B738" s="253" t="s">
        <v>2</v>
      </c>
      <c r="C738" s="254" t="s">
        <v>2</v>
      </c>
      <c r="D738" s="255" t="s">
        <v>2</v>
      </c>
      <c r="E738" s="255">
        <f>SUM(E737:E737)</f>
        <v>15.75</v>
      </c>
    </row>
    <row r="739" spans="1:5">
      <c r="A739" s="253" t="s">
        <v>1104</v>
      </c>
      <c r="B739" s="253" t="s">
        <v>399</v>
      </c>
      <c r="C739" s="254" t="s">
        <v>1095</v>
      </c>
      <c r="D739" s="255" t="s">
        <v>1105</v>
      </c>
      <c r="E739" s="255" t="s">
        <v>1106</v>
      </c>
    </row>
    <row r="740" spans="1:5">
      <c r="A740" s="256" t="s">
        <v>1337</v>
      </c>
      <c r="B740" s="256" t="s">
        <v>406</v>
      </c>
      <c r="C740" s="257">
        <v>0.8</v>
      </c>
      <c r="D740" s="155">
        <v>12.9984</v>
      </c>
      <c r="E740" s="155">
        <f>ROUND((C740*D740),4)</f>
        <v>10.3987</v>
      </c>
    </row>
    <row r="741" spans="1:5">
      <c r="A741" s="256" t="s">
        <v>1155</v>
      </c>
      <c r="B741" s="256" t="s">
        <v>406</v>
      </c>
      <c r="C741" s="257">
        <v>0.8</v>
      </c>
      <c r="D741" s="155">
        <v>16.2638</v>
      </c>
      <c r="E741" s="155">
        <f>ROUND((C741*D741),4)</f>
        <v>13.010999999999999</v>
      </c>
    </row>
    <row r="742" spans="1:5">
      <c r="A742" s="253" t="s">
        <v>401</v>
      </c>
      <c r="B742" s="253" t="s">
        <v>2</v>
      </c>
      <c r="C742" s="254" t="s">
        <v>2</v>
      </c>
      <c r="D742" s="255" t="s">
        <v>2</v>
      </c>
      <c r="E742" s="255">
        <f>SUM(E740:E741)</f>
        <v>23.409700000000001</v>
      </c>
    </row>
    <row r="743" spans="1:5">
      <c r="A743" s="253" t="s">
        <v>402</v>
      </c>
      <c r="B743" s="253" t="s">
        <v>2</v>
      </c>
      <c r="C743" s="254" t="s">
        <v>2</v>
      </c>
      <c r="D743" s="255" t="s">
        <v>2</v>
      </c>
      <c r="E743" s="255">
        <f>E738+E742</f>
        <v>39.159700000000001</v>
      </c>
    </row>
    <row r="744" spans="1:5">
      <c r="A744" s="261" t="s">
        <v>541</v>
      </c>
      <c r="B744" s="261" t="s">
        <v>542</v>
      </c>
      <c r="C744" s="262"/>
      <c r="D744" s="263"/>
      <c r="E744" s="263"/>
    </row>
    <row r="745" spans="1:5" s="84" customFormat="1">
      <c r="A745" s="253" t="s">
        <v>1338</v>
      </c>
      <c r="B745" s="253"/>
      <c r="C745" s="254"/>
      <c r="D745" s="255"/>
      <c r="E745" s="255"/>
    </row>
    <row r="746" spans="1:5">
      <c r="A746" s="253" t="s">
        <v>494</v>
      </c>
      <c r="B746" s="253"/>
      <c r="C746" s="254"/>
      <c r="D746" s="255"/>
      <c r="E746" s="255"/>
    </row>
    <row r="747" spans="1:5">
      <c r="A747" s="253" t="s">
        <v>1121</v>
      </c>
      <c r="B747" s="253" t="s">
        <v>399</v>
      </c>
      <c r="C747" s="254" t="s">
        <v>1095</v>
      </c>
      <c r="D747" s="255" t="s">
        <v>1096</v>
      </c>
      <c r="E747" s="255" t="s">
        <v>1097</v>
      </c>
    </row>
    <row r="748" spans="1:5">
      <c r="A748" s="256" t="s">
        <v>1339</v>
      </c>
      <c r="B748" s="256" t="s">
        <v>73</v>
      </c>
      <c r="C748" s="257">
        <v>1</v>
      </c>
      <c r="D748" s="155">
        <v>58.9</v>
      </c>
      <c r="E748" s="155">
        <f>ROUND((C748*D748),4)</f>
        <v>58.9</v>
      </c>
    </row>
    <row r="749" spans="1:5">
      <c r="A749" s="253" t="s">
        <v>401</v>
      </c>
      <c r="B749" s="253" t="s">
        <v>2</v>
      </c>
      <c r="C749" s="254" t="s">
        <v>2</v>
      </c>
      <c r="D749" s="255" t="s">
        <v>2</v>
      </c>
      <c r="E749" s="255">
        <f>SUM(E748:E748)</f>
        <v>58.9</v>
      </c>
    </row>
    <row r="750" spans="1:5">
      <c r="A750" s="253" t="s">
        <v>402</v>
      </c>
      <c r="B750" s="253" t="s">
        <v>2</v>
      </c>
      <c r="C750" s="254" t="s">
        <v>2</v>
      </c>
      <c r="D750" s="255" t="s">
        <v>2</v>
      </c>
      <c r="E750" s="255">
        <f>E749</f>
        <v>58.9</v>
      </c>
    </row>
    <row r="751" spans="1:5">
      <c r="A751" s="261" t="s">
        <v>543</v>
      </c>
      <c r="B751" s="261" t="s">
        <v>544</v>
      </c>
      <c r="C751" s="262"/>
      <c r="D751" s="263"/>
      <c r="E751" s="263"/>
    </row>
    <row r="752" spans="1:5">
      <c r="A752" s="260" t="s">
        <v>1340</v>
      </c>
      <c r="B752" s="253"/>
      <c r="C752" s="254"/>
      <c r="D752" s="255"/>
      <c r="E752" s="255"/>
    </row>
    <row r="753" spans="1:5">
      <c r="A753" s="253" t="s">
        <v>494</v>
      </c>
      <c r="B753" s="253"/>
      <c r="C753" s="254"/>
      <c r="D753" s="255"/>
      <c r="E753" s="255"/>
    </row>
    <row r="754" spans="1:5" s="84" customFormat="1">
      <c r="A754" s="253" t="s">
        <v>1673</v>
      </c>
      <c r="B754" s="253" t="s">
        <v>399</v>
      </c>
      <c r="C754" s="254" t="s">
        <v>1095</v>
      </c>
      <c r="D754" s="255" t="s">
        <v>1096</v>
      </c>
      <c r="E754" s="255" t="s">
        <v>1097</v>
      </c>
    </row>
    <row r="755" spans="1:5" ht="36.75">
      <c r="A755" s="256" t="s">
        <v>1705</v>
      </c>
      <c r="B755" s="256" t="s">
        <v>73</v>
      </c>
      <c r="C755" s="257">
        <v>1.0149999999999999</v>
      </c>
      <c r="D755" s="155">
        <v>17.88</v>
      </c>
      <c r="E755" s="155">
        <f>ROUND((C755*D755),4)</f>
        <v>18.148199999999999</v>
      </c>
    </row>
    <row r="756" spans="1:5">
      <c r="A756" s="256" t="s">
        <v>1341</v>
      </c>
      <c r="B756" s="256" t="s">
        <v>400</v>
      </c>
      <c r="C756" s="257">
        <v>8.9999999999999993E-3</v>
      </c>
      <c r="D756" s="155">
        <v>1.82</v>
      </c>
      <c r="E756" s="155">
        <f>ROUND((C756*D756),4)</f>
        <v>1.6400000000000001E-2</v>
      </c>
    </row>
    <row r="757" spans="1:5">
      <c r="A757" s="253" t="s">
        <v>401</v>
      </c>
      <c r="B757" s="253" t="s">
        <v>2</v>
      </c>
      <c r="C757" s="254" t="s">
        <v>2</v>
      </c>
      <c r="D757" s="255" t="s">
        <v>2</v>
      </c>
      <c r="E757" s="255">
        <f>SUM(E755:E756)</f>
        <v>18.1646</v>
      </c>
    </row>
    <row r="758" spans="1:5">
      <c r="A758" s="253" t="s">
        <v>1104</v>
      </c>
      <c r="B758" s="253" t="s">
        <v>399</v>
      </c>
      <c r="C758" s="254" t="s">
        <v>1095</v>
      </c>
      <c r="D758" s="255" t="s">
        <v>1105</v>
      </c>
      <c r="E758" s="255" t="s">
        <v>1106</v>
      </c>
    </row>
    <row r="759" spans="1:5">
      <c r="A759" s="256" t="s">
        <v>1337</v>
      </c>
      <c r="B759" s="256" t="s">
        <v>406</v>
      </c>
      <c r="C759" s="257">
        <v>8.6999999999999994E-2</v>
      </c>
      <c r="D759" s="155">
        <v>12.9984</v>
      </c>
      <c r="E759" s="155">
        <f>ROUND((C759*D759),4)</f>
        <v>1.1309</v>
      </c>
    </row>
    <row r="760" spans="1:5">
      <c r="A760" s="256" t="s">
        <v>1155</v>
      </c>
      <c r="B760" s="256" t="s">
        <v>406</v>
      </c>
      <c r="C760" s="257">
        <v>8.6999999999999994E-2</v>
      </c>
      <c r="D760" s="155">
        <v>16.2638</v>
      </c>
      <c r="E760" s="155">
        <f>ROUND((C760*D760),4)</f>
        <v>1.415</v>
      </c>
    </row>
    <row r="761" spans="1:5">
      <c r="A761" s="253" t="s">
        <v>401</v>
      </c>
      <c r="B761" s="253" t="s">
        <v>2</v>
      </c>
      <c r="C761" s="254" t="s">
        <v>2</v>
      </c>
      <c r="D761" s="255" t="s">
        <v>2</v>
      </c>
      <c r="E761" s="255">
        <f>SUM(E759:E760)</f>
        <v>2.5459000000000001</v>
      </c>
    </row>
    <row r="762" spans="1:5">
      <c r="A762" s="253" t="s">
        <v>402</v>
      </c>
      <c r="B762" s="253" t="s">
        <v>2</v>
      </c>
      <c r="C762" s="254" t="s">
        <v>2</v>
      </c>
      <c r="D762" s="255" t="s">
        <v>2</v>
      </c>
      <c r="E762" s="255">
        <f>E757+E761</f>
        <v>20.7105</v>
      </c>
    </row>
    <row r="763" spans="1:5" s="84" customFormat="1">
      <c r="A763" s="261" t="s">
        <v>545</v>
      </c>
      <c r="B763" s="261" t="s">
        <v>546</v>
      </c>
      <c r="C763" s="262"/>
      <c r="D763" s="263"/>
      <c r="E763" s="263"/>
    </row>
    <row r="764" spans="1:5" ht="24.75">
      <c r="A764" s="253" t="s">
        <v>1342</v>
      </c>
      <c r="B764" s="253"/>
      <c r="C764" s="254"/>
      <c r="D764" s="255"/>
      <c r="E764" s="255"/>
    </row>
    <row r="765" spans="1:5">
      <c r="A765" s="253" t="s">
        <v>494</v>
      </c>
      <c r="B765" s="253"/>
      <c r="C765" s="254"/>
      <c r="D765" s="255"/>
      <c r="E765" s="255"/>
    </row>
    <row r="766" spans="1:5">
      <c r="A766" s="253" t="s">
        <v>1673</v>
      </c>
      <c r="B766" s="253" t="s">
        <v>399</v>
      </c>
      <c r="C766" s="254" t="s">
        <v>1095</v>
      </c>
      <c r="D766" s="255" t="s">
        <v>1096</v>
      </c>
      <c r="E766" s="255" t="s">
        <v>1097</v>
      </c>
    </row>
    <row r="767" spans="1:5" ht="24.75">
      <c r="A767" s="256" t="s">
        <v>1706</v>
      </c>
      <c r="B767" s="256" t="s">
        <v>73</v>
      </c>
      <c r="C767" s="257">
        <v>1.19</v>
      </c>
      <c r="D767" s="155">
        <v>1.05</v>
      </c>
      <c r="E767" s="155">
        <f>ROUND((C767*D767),4)</f>
        <v>1.2495000000000001</v>
      </c>
    </row>
    <row r="768" spans="1:5">
      <c r="A768" s="256" t="s">
        <v>1341</v>
      </c>
      <c r="B768" s="256" t="s">
        <v>400</v>
      </c>
      <c r="C768" s="257">
        <v>8.9999999999999993E-3</v>
      </c>
      <c r="D768" s="155">
        <v>1.82</v>
      </c>
      <c r="E768" s="155">
        <f>ROUND((C768*D768),4)</f>
        <v>1.6400000000000001E-2</v>
      </c>
    </row>
    <row r="769" spans="1:5">
      <c r="A769" s="253" t="s">
        <v>401</v>
      </c>
      <c r="B769" s="253" t="s">
        <v>2</v>
      </c>
      <c r="C769" s="254" t="s">
        <v>2</v>
      </c>
      <c r="D769" s="255" t="s">
        <v>2</v>
      </c>
      <c r="E769" s="255">
        <f>SUM(E767:E768)</f>
        <v>1.2659</v>
      </c>
    </row>
    <row r="770" spans="1:5">
      <c r="A770" s="253" t="s">
        <v>1104</v>
      </c>
      <c r="B770" s="253" t="s">
        <v>399</v>
      </c>
      <c r="C770" s="254" t="s">
        <v>1095</v>
      </c>
      <c r="D770" s="255" t="s">
        <v>1105</v>
      </c>
      <c r="E770" s="255" t="s">
        <v>1106</v>
      </c>
    </row>
    <row r="771" spans="1:5">
      <c r="A771" s="256" t="s">
        <v>1337</v>
      </c>
      <c r="B771" s="256" t="s">
        <v>406</v>
      </c>
      <c r="C771" s="257">
        <v>0.03</v>
      </c>
      <c r="D771" s="155">
        <v>12.9984</v>
      </c>
      <c r="E771" s="155">
        <f>ROUND((C771*D771),4)</f>
        <v>0.39</v>
      </c>
    </row>
    <row r="772" spans="1:5" s="84" customFormat="1">
      <c r="A772" s="256" t="s">
        <v>1155</v>
      </c>
      <c r="B772" s="256" t="s">
        <v>406</v>
      </c>
      <c r="C772" s="257">
        <v>0.03</v>
      </c>
      <c r="D772" s="155">
        <v>16.2638</v>
      </c>
      <c r="E772" s="155">
        <f>ROUND((C772*D772),4)</f>
        <v>0.4879</v>
      </c>
    </row>
    <row r="773" spans="1:5">
      <c r="A773" s="253" t="s">
        <v>401</v>
      </c>
      <c r="B773" s="253" t="s">
        <v>2</v>
      </c>
      <c r="C773" s="254" t="s">
        <v>2</v>
      </c>
      <c r="D773" s="255" t="s">
        <v>2</v>
      </c>
      <c r="E773" s="255">
        <f>SUM(E771:E772)</f>
        <v>0.87790000000000001</v>
      </c>
    </row>
    <row r="774" spans="1:5">
      <c r="A774" s="253" t="s">
        <v>402</v>
      </c>
      <c r="B774" s="253" t="s">
        <v>2</v>
      </c>
      <c r="C774" s="254" t="s">
        <v>2</v>
      </c>
      <c r="D774" s="255" t="s">
        <v>2</v>
      </c>
      <c r="E774" s="255">
        <f>E769+E773</f>
        <v>2.1438000000000001</v>
      </c>
    </row>
    <row r="775" spans="1:5">
      <c r="A775" s="261" t="s">
        <v>548</v>
      </c>
      <c r="B775" s="261" t="s">
        <v>549</v>
      </c>
      <c r="C775" s="262"/>
      <c r="D775" s="263"/>
      <c r="E775" s="263"/>
    </row>
    <row r="776" spans="1:5">
      <c r="A776" s="253" t="s">
        <v>1343</v>
      </c>
      <c r="B776" s="253"/>
      <c r="C776" s="254"/>
      <c r="D776" s="255"/>
      <c r="E776" s="255"/>
    </row>
    <row r="777" spans="1:5">
      <c r="A777" s="253" t="s">
        <v>494</v>
      </c>
      <c r="B777" s="253"/>
      <c r="C777" s="254"/>
      <c r="D777" s="255"/>
      <c r="E777" s="255"/>
    </row>
    <row r="778" spans="1:5">
      <c r="A778" s="253" t="s">
        <v>1104</v>
      </c>
      <c r="B778" s="253" t="s">
        <v>399</v>
      </c>
      <c r="C778" s="254" t="s">
        <v>1095</v>
      </c>
      <c r="D778" s="255" t="s">
        <v>1105</v>
      </c>
      <c r="E778" s="255" t="s">
        <v>1106</v>
      </c>
    </row>
    <row r="779" spans="1:5" s="84" customFormat="1">
      <c r="A779" s="256" t="s">
        <v>1337</v>
      </c>
      <c r="B779" s="256" t="s">
        <v>406</v>
      </c>
      <c r="C779" s="257">
        <v>0.3</v>
      </c>
      <c r="D779" s="155">
        <v>12.7079</v>
      </c>
      <c r="E779" s="155">
        <f>ROUND((C779*D779),4)</f>
        <v>3.8123999999999998</v>
      </c>
    </row>
    <row r="780" spans="1:5">
      <c r="A780" s="256" t="s">
        <v>1155</v>
      </c>
      <c r="B780" s="256" t="s">
        <v>406</v>
      </c>
      <c r="C780" s="257">
        <v>0.3</v>
      </c>
      <c r="D780" s="155">
        <v>15.8779</v>
      </c>
      <c r="E780" s="155">
        <f>ROUND((C780*D780),4)</f>
        <v>4.7633999999999999</v>
      </c>
    </row>
    <row r="781" spans="1:5">
      <c r="A781" s="256" t="s">
        <v>1344</v>
      </c>
      <c r="B781" s="256" t="s">
        <v>400</v>
      </c>
      <c r="C781" s="257">
        <v>1</v>
      </c>
      <c r="D781" s="155">
        <v>1.32</v>
      </c>
      <c r="E781" s="155">
        <f>ROUND((C781*D781),4)</f>
        <v>1.32</v>
      </c>
    </row>
    <row r="782" spans="1:5">
      <c r="A782" s="253" t="s">
        <v>401</v>
      </c>
      <c r="B782" s="253" t="s">
        <v>2</v>
      </c>
      <c r="C782" s="254" t="s">
        <v>2</v>
      </c>
      <c r="D782" s="255" t="s">
        <v>2</v>
      </c>
      <c r="E782" s="255">
        <f>SUM(E779:E781)</f>
        <v>9.8957999999999995</v>
      </c>
    </row>
    <row r="783" spans="1:5">
      <c r="A783" s="253" t="s">
        <v>402</v>
      </c>
      <c r="B783" s="253" t="s">
        <v>2</v>
      </c>
      <c r="C783" s="254" t="s">
        <v>2</v>
      </c>
      <c r="D783" s="255" t="s">
        <v>2</v>
      </c>
      <c r="E783" s="255">
        <f>E782</f>
        <v>9.8957999999999995</v>
      </c>
    </row>
    <row r="784" spans="1:5">
      <c r="A784" s="261" t="s">
        <v>550</v>
      </c>
      <c r="B784" s="261" t="s">
        <v>551</v>
      </c>
      <c r="C784" s="262"/>
      <c r="D784" s="263"/>
      <c r="E784" s="263"/>
    </row>
    <row r="785" spans="1:5">
      <c r="A785" s="253" t="s">
        <v>1345</v>
      </c>
      <c r="B785" s="253"/>
      <c r="C785" s="254"/>
      <c r="D785" s="255"/>
      <c r="E785" s="255"/>
    </row>
    <row r="786" spans="1:5">
      <c r="A786" s="253" t="s">
        <v>494</v>
      </c>
      <c r="B786" s="253"/>
      <c r="C786" s="254"/>
      <c r="D786" s="255"/>
      <c r="E786" s="255"/>
    </row>
    <row r="787" spans="1:5">
      <c r="A787" s="253" t="s">
        <v>1104</v>
      </c>
      <c r="B787" s="253" t="s">
        <v>399</v>
      </c>
      <c r="C787" s="254" t="s">
        <v>1095</v>
      </c>
      <c r="D787" s="255" t="s">
        <v>1105</v>
      </c>
      <c r="E787" s="255" t="s">
        <v>1106</v>
      </c>
    </row>
    <row r="788" spans="1:5" s="84" customFormat="1">
      <c r="A788" s="256" t="s">
        <v>1337</v>
      </c>
      <c r="B788" s="256" t="s">
        <v>406</v>
      </c>
      <c r="C788" s="257">
        <v>0.1</v>
      </c>
      <c r="D788" s="155">
        <v>12.7079</v>
      </c>
      <c r="E788" s="155">
        <f>ROUND((C788*D788),4)</f>
        <v>1.2707999999999999</v>
      </c>
    </row>
    <row r="789" spans="1:5">
      <c r="A789" s="256" t="s">
        <v>1155</v>
      </c>
      <c r="B789" s="256" t="s">
        <v>406</v>
      </c>
      <c r="C789" s="257">
        <v>0.1</v>
      </c>
      <c r="D789" s="155">
        <v>15.8779</v>
      </c>
      <c r="E789" s="155">
        <f>ROUND((C789*D789),4)</f>
        <v>1.5878000000000001</v>
      </c>
    </row>
    <row r="790" spans="1:5">
      <c r="A790" s="253" t="s">
        <v>401</v>
      </c>
      <c r="B790" s="253" t="s">
        <v>2</v>
      </c>
      <c r="C790" s="254" t="s">
        <v>2</v>
      </c>
      <c r="D790" s="255" t="s">
        <v>2</v>
      </c>
      <c r="E790" s="255">
        <f>SUM(E788:E789)</f>
        <v>2.8586</v>
      </c>
    </row>
    <row r="791" spans="1:5">
      <c r="A791" s="253" t="s">
        <v>402</v>
      </c>
      <c r="B791" s="253" t="s">
        <v>2</v>
      </c>
      <c r="C791" s="254" t="s">
        <v>2</v>
      </c>
      <c r="D791" s="255" t="s">
        <v>2</v>
      </c>
      <c r="E791" s="255">
        <f>E790</f>
        <v>2.8586</v>
      </c>
    </row>
    <row r="792" spans="1:5">
      <c r="A792" s="261" t="s">
        <v>552</v>
      </c>
      <c r="B792" s="261" t="s">
        <v>553</v>
      </c>
      <c r="C792" s="262"/>
      <c r="D792" s="263"/>
      <c r="E792" s="263"/>
    </row>
    <row r="793" spans="1:5" ht="84.75">
      <c r="A793" s="258" t="s">
        <v>1346</v>
      </c>
      <c r="B793" s="256"/>
      <c r="C793" s="257"/>
      <c r="D793" s="155"/>
      <c r="E793" s="155"/>
    </row>
    <row r="794" spans="1:5">
      <c r="A794" s="253" t="s">
        <v>398</v>
      </c>
      <c r="B794" s="253"/>
      <c r="C794" s="254"/>
      <c r="D794" s="255"/>
      <c r="E794" s="255"/>
    </row>
    <row r="795" spans="1:5">
      <c r="A795" s="253" t="s">
        <v>1673</v>
      </c>
      <c r="B795" s="253" t="s">
        <v>399</v>
      </c>
      <c r="C795" s="254" t="s">
        <v>1095</v>
      </c>
      <c r="D795" s="255" t="s">
        <v>1096</v>
      </c>
      <c r="E795" s="255" t="s">
        <v>1097</v>
      </c>
    </row>
    <row r="796" spans="1:5" ht="24.75">
      <c r="A796" s="256" t="s">
        <v>1707</v>
      </c>
      <c r="B796" s="256" t="s">
        <v>400</v>
      </c>
      <c r="C796" s="257">
        <v>1</v>
      </c>
      <c r="D796" s="155">
        <v>11.44</v>
      </c>
      <c r="E796" s="155">
        <f>ROUND((C796*D796),4)</f>
        <v>11.44</v>
      </c>
    </row>
    <row r="797" spans="1:5">
      <c r="A797" s="253" t="s">
        <v>401</v>
      </c>
      <c r="B797" s="253" t="s">
        <v>2</v>
      </c>
      <c r="C797" s="254" t="s">
        <v>2</v>
      </c>
      <c r="D797" s="255" t="s">
        <v>2</v>
      </c>
      <c r="E797" s="255">
        <f>SUM(E796:E796)</f>
        <v>11.44</v>
      </c>
    </row>
    <row r="798" spans="1:5">
      <c r="A798" s="253" t="s">
        <v>402</v>
      </c>
      <c r="B798" s="253" t="s">
        <v>2</v>
      </c>
      <c r="C798" s="254" t="s">
        <v>2</v>
      </c>
      <c r="D798" s="255" t="s">
        <v>2</v>
      </c>
      <c r="E798" s="255">
        <f>E797</f>
        <v>11.44</v>
      </c>
    </row>
    <row r="799" spans="1:5" s="84" customFormat="1">
      <c r="A799" s="261" t="s">
        <v>554</v>
      </c>
      <c r="B799" s="261" t="s">
        <v>555</v>
      </c>
      <c r="C799" s="262"/>
      <c r="D799" s="263"/>
      <c r="E799" s="263"/>
    </row>
    <row r="800" spans="1:5" ht="24.75">
      <c r="A800" s="253" t="s">
        <v>1347</v>
      </c>
      <c r="B800" s="253"/>
      <c r="C800" s="254"/>
      <c r="D800" s="255"/>
      <c r="E800" s="255"/>
    </row>
    <row r="801" spans="1:5">
      <c r="A801" s="253" t="s">
        <v>398</v>
      </c>
      <c r="B801" s="253"/>
      <c r="C801" s="254"/>
      <c r="D801" s="255"/>
      <c r="E801" s="255"/>
    </row>
    <row r="802" spans="1:5">
      <c r="A802" s="253" t="s">
        <v>1673</v>
      </c>
      <c r="B802" s="253" t="s">
        <v>399</v>
      </c>
      <c r="C802" s="254" t="s">
        <v>1095</v>
      </c>
      <c r="D802" s="255" t="s">
        <v>1096</v>
      </c>
      <c r="E802" s="255" t="s">
        <v>1097</v>
      </c>
    </row>
    <row r="803" spans="1:5" ht="24.75">
      <c r="A803" s="256" t="s">
        <v>1708</v>
      </c>
      <c r="B803" s="256" t="s">
        <v>400</v>
      </c>
      <c r="C803" s="257">
        <v>1</v>
      </c>
      <c r="D803" s="155">
        <v>11.07</v>
      </c>
      <c r="E803" s="155">
        <f>ROUND((C803*D803),4)</f>
        <v>11.07</v>
      </c>
    </row>
    <row r="804" spans="1:5">
      <c r="A804" s="253" t="s">
        <v>401</v>
      </c>
      <c r="B804" s="253" t="s">
        <v>2</v>
      </c>
      <c r="C804" s="254" t="s">
        <v>2</v>
      </c>
      <c r="D804" s="255" t="s">
        <v>2</v>
      </c>
      <c r="E804" s="255">
        <f>SUM(E803:E803)</f>
        <v>11.07</v>
      </c>
    </row>
    <row r="805" spans="1:5">
      <c r="A805" s="253" t="s">
        <v>1104</v>
      </c>
      <c r="B805" s="253" t="s">
        <v>399</v>
      </c>
      <c r="C805" s="254" t="s">
        <v>1095</v>
      </c>
      <c r="D805" s="255" t="s">
        <v>1105</v>
      </c>
      <c r="E805" s="255" t="s">
        <v>1106</v>
      </c>
    </row>
    <row r="806" spans="1:5">
      <c r="A806" s="256" t="s">
        <v>1337</v>
      </c>
      <c r="B806" s="256" t="s">
        <v>406</v>
      </c>
      <c r="C806" s="257">
        <v>0.4</v>
      </c>
      <c r="D806" s="155">
        <v>12.7079</v>
      </c>
      <c r="E806" s="155">
        <f>ROUND((C806*D806),4)</f>
        <v>5.0831999999999997</v>
      </c>
    </row>
    <row r="807" spans="1:5">
      <c r="A807" s="256" t="s">
        <v>1155</v>
      </c>
      <c r="B807" s="256" t="s">
        <v>406</v>
      </c>
      <c r="C807" s="257">
        <v>0.4</v>
      </c>
      <c r="D807" s="155">
        <v>15.8779</v>
      </c>
      <c r="E807" s="155">
        <f>ROUND((C807*D807),4)</f>
        <v>6.3512000000000004</v>
      </c>
    </row>
    <row r="808" spans="1:5">
      <c r="A808" s="253" t="s">
        <v>401</v>
      </c>
      <c r="B808" s="253" t="s">
        <v>2</v>
      </c>
      <c r="C808" s="254" t="s">
        <v>2</v>
      </c>
      <c r="D808" s="255" t="s">
        <v>2</v>
      </c>
      <c r="E808" s="255">
        <f>SUM(E806:E807)</f>
        <v>11.4344</v>
      </c>
    </row>
    <row r="809" spans="1:5">
      <c r="A809" s="253" t="s">
        <v>402</v>
      </c>
      <c r="B809" s="253" t="s">
        <v>2</v>
      </c>
      <c r="C809" s="254" t="s">
        <v>2</v>
      </c>
      <c r="D809" s="255" t="s">
        <v>2</v>
      </c>
      <c r="E809" s="255">
        <f>E804+E808</f>
        <v>22.5044</v>
      </c>
    </row>
    <row r="810" spans="1:5">
      <c r="A810" s="261" t="s">
        <v>556</v>
      </c>
      <c r="B810" s="261" t="s">
        <v>557</v>
      </c>
      <c r="C810" s="262"/>
      <c r="D810" s="263"/>
      <c r="E810" s="263"/>
    </row>
    <row r="811" spans="1:5" s="84" customFormat="1" ht="36.75">
      <c r="A811" s="253" t="s">
        <v>1348</v>
      </c>
      <c r="B811" s="253"/>
      <c r="C811" s="254"/>
      <c r="D811" s="255"/>
      <c r="E811" s="255"/>
    </row>
    <row r="812" spans="1:5">
      <c r="A812" s="253" t="s">
        <v>398</v>
      </c>
      <c r="B812" s="253"/>
      <c r="C812" s="254"/>
      <c r="D812" s="255"/>
      <c r="E812" s="255"/>
    </row>
    <row r="813" spans="1:5">
      <c r="A813" s="253" t="s">
        <v>1673</v>
      </c>
      <c r="B813" s="253" t="s">
        <v>399</v>
      </c>
      <c r="C813" s="254" t="s">
        <v>1095</v>
      </c>
      <c r="D813" s="255" t="s">
        <v>1096</v>
      </c>
      <c r="E813" s="255" t="s">
        <v>1097</v>
      </c>
    </row>
    <row r="814" spans="1:5">
      <c r="A814" s="256" t="s">
        <v>1349</v>
      </c>
      <c r="B814" s="256" t="s">
        <v>400</v>
      </c>
      <c r="C814" s="257">
        <v>1</v>
      </c>
      <c r="D814" s="155">
        <v>936.76</v>
      </c>
      <c r="E814" s="155">
        <f>ROUND((C814*D814),4)</f>
        <v>936.76</v>
      </c>
    </row>
    <row r="815" spans="1:5">
      <c r="A815" s="253" t="s">
        <v>401</v>
      </c>
      <c r="B815" s="253" t="s">
        <v>2</v>
      </c>
      <c r="C815" s="254" t="s">
        <v>2</v>
      </c>
      <c r="D815" s="255" t="s">
        <v>2</v>
      </c>
      <c r="E815" s="255">
        <f>SUM(E814:E814)</f>
        <v>936.76</v>
      </c>
    </row>
    <row r="816" spans="1:5">
      <c r="A816" s="253" t="s">
        <v>1104</v>
      </c>
      <c r="B816" s="253" t="s">
        <v>399</v>
      </c>
      <c r="C816" s="254" t="s">
        <v>1095</v>
      </c>
      <c r="D816" s="255" t="s">
        <v>1105</v>
      </c>
      <c r="E816" s="255" t="s">
        <v>1106</v>
      </c>
    </row>
    <row r="817" spans="1:5" ht="24.75">
      <c r="A817" s="256" t="s">
        <v>1350</v>
      </c>
      <c r="B817" s="256" t="s">
        <v>1080</v>
      </c>
      <c r="C817" s="257">
        <v>0.2</v>
      </c>
      <c r="D817" s="155">
        <v>126.533</v>
      </c>
      <c r="E817" s="155">
        <f>ROUND((C817*D817),4)</f>
        <v>25.3066</v>
      </c>
    </row>
    <row r="818" spans="1:5" s="84" customFormat="1" ht="24.75">
      <c r="A818" s="256" t="s">
        <v>1351</v>
      </c>
      <c r="B818" s="256" t="s">
        <v>1080</v>
      </c>
      <c r="C818" s="257">
        <v>0.2</v>
      </c>
      <c r="D818" s="155">
        <v>231.94049999999999</v>
      </c>
      <c r="E818" s="155">
        <f>ROUND((C818*D818),4)</f>
        <v>46.388100000000001</v>
      </c>
    </row>
    <row r="819" spans="1:5">
      <c r="A819" s="256" t="s">
        <v>1139</v>
      </c>
      <c r="B819" s="256" t="s">
        <v>406</v>
      </c>
      <c r="C819" s="257">
        <v>6</v>
      </c>
      <c r="D819" s="155">
        <v>11.571</v>
      </c>
      <c r="E819" s="155">
        <f>ROUND((C819*D819),4)</f>
        <v>69.426000000000002</v>
      </c>
    </row>
    <row r="820" spans="1:5" ht="36.75">
      <c r="A820" s="256" t="s">
        <v>1352</v>
      </c>
      <c r="B820" s="256" t="s">
        <v>453</v>
      </c>
      <c r="C820" s="257">
        <v>1.5</v>
      </c>
      <c r="D820" s="155">
        <v>72.7941</v>
      </c>
      <c r="E820" s="155">
        <f>ROUND((C820*D820),4)</f>
        <v>109.19119999999999</v>
      </c>
    </row>
    <row r="821" spans="1:5">
      <c r="A821" s="253" t="s">
        <v>401</v>
      </c>
      <c r="B821" s="253" t="s">
        <v>2</v>
      </c>
      <c r="C821" s="254" t="s">
        <v>2</v>
      </c>
      <c r="D821" s="255" t="s">
        <v>2</v>
      </c>
      <c r="E821" s="255">
        <f>SUM(E817:E820)</f>
        <v>250.31189999999998</v>
      </c>
    </row>
    <row r="822" spans="1:5">
      <c r="A822" s="253" t="s">
        <v>402</v>
      </c>
      <c r="B822" s="253" t="s">
        <v>2</v>
      </c>
      <c r="C822" s="254" t="s">
        <v>2</v>
      </c>
      <c r="D822" s="255" t="s">
        <v>2</v>
      </c>
      <c r="E822" s="255">
        <f>E815+E821</f>
        <v>1187.0718999999999</v>
      </c>
    </row>
    <row r="823" spans="1:5">
      <c r="A823" s="261" t="s">
        <v>558</v>
      </c>
      <c r="B823" s="261" t="s">
        <v>559</v>
      </c>
      <c r="C823" s="262"/>
      <c r="D823" s="263"/>
      <c r="E823" s="263"/>
    </row>
    <row r="824" spans="1:5">
      <c r="A824" s="260" t="s">
        <v>1353</v>
      </c>
      <c r="B824" s="253"/>
      <c r="C824" s="254"/>
      <c r="D824" s="255"/>
      <c r="E824" s="255"/>
    </row>
    <row r="825" spans="1:5" s="84" customFormat="1">
      <c r="A825" s="253" t="s">
        <v>398</v>
      </c>
      <c r="B825" s="253"/>
      <c r="C825" s="254"/>
      <c r="D825" s="255"/>
      <c r="E825" s="255"/>
    </row>
    <row r="826" spans="1:5">
      <c r="A826" s="253" t="s">
        <v>1673</v>
      </c>
      <c r="B826" s="253" t="s">
        <v>399</v>
      </c>
      <c r="C826" s="254" t="s">
        <v>1095</v>
      </c>
      <c r="D826" s="255" t="s">
        <v>1096</v>
      </c>
      <c r="E826" s="255" t="s">
        <v>1097</v>
      </c>
    </row>
    <row r="827" spans="1:5">
      <c r="A827" s="256" t="s">
        <v>1354</v>
      </c>
      <c r="B827" s="256" t="s">
        <v>400</v>
      </c>
      <c r="C827" s="257">
        <v>1</v>
      </c>
      <c r="D827" s="155">
        <v>30.73</v>
      </c>
      <c r="E827" s="155">
        <f>ROUND((C827*D827),4)</f>
        <v>30.73</v>
      </c>
    </row>
    <row r="828" spans="1:5">
      <c r="A828" s="253" t="s">
        <v>401</v>
      </c>
      <c r="B828" s="253" t="s">
        <v>2</v>
      </c>
      <c r="C828" s="254" t="s">
        <v>2</v>
      </c>
      <c r="D828" s="255" t="s">
        <v>2</v>
      </c>
      <c r="E828" s="255">
        <f>SUM(E827:E827)</f>
        <v>30.73</v>
      </c>
    </row>
    <row r="829" spans="1:5">
      <c r="A829" s="253" t="s">
        <v>1104</v>
      </c>
      <c r="B829" s="253" t="s">
        <v>399</v>
      </c>
      <c r="C829" s="254" t="s">
        <v>1095</v>
      </c>
      <c r="D829" s="255" t="s">
        <v>1105</v>
      </c>
      <c r="E829" s="255" t="s">
        <v>1106</v>
      </c>
    </row>
    <row r="830" spans="1:5">
      <c r="A830" s="256" t="s">
        <v>1155</v>
      </c>
      <c r="B830" s="256" t="s">
        <v>406</v>
      </c>
      <c r="C830" s="257">
        <v>0.35</v>
      </c>
      <c r="D830" s="155">
        <v>16.2638</v>
      </c>
      <c r="E830" s="155">
        <f>ROUND((C830*D830),4)</f>
        <v>5.6923000000000004</v>
      </c>
    </row>
    <row r="831" spans="1:5">
      <c r="A831" s="256" t="s">
        <v>1139</v>
      </c>
      <c r="B831" s="256" t="s">
        <v>406</v>
      </c>
      <c r="C831" s="257">
        <v>0.35</v>
      </c>
      <c r="D831" s="155">
        <v>11.571</v>
      </c>
      <c r="E831" s="155">
        <f>ROUND((C831*D831),4)</f>
        <v>4.0499000000000001</v>
      </c>
    </row>
    <row r="832" spans="1:5">
      <c r="A832" s="253" t="s">
        <v>401</v>
      </c>
      <c r="B832" s="253" t="s">
        <v>2</v>
      </c>
      <c r="C832" s="254" t="s">
        <v>2</v>
      </c>
      <c r="D832" s="255" t="s">
        <v>2</v>
      </c>
      <c r="E832" s="255">
        <f>SUM(E830:E831)</f>
        <v>9.7422000000000004</v>
      </c>
    </row>
    <row r="833" spans="1:5">
      <c r="A833" s="253" t="s">
        <v>402</v>
      </c>
      <c r="B833" s="253" t="s">
        <v>2</v>
      </c>
      <c r="C833" s="254" t="s">
        <v>2</v>
      </c>
      <c r="D833" s="255" t="s">
        <v>2</v>
      </c>
      <c r="E833" s="255">
        <f>E828+E832</f>
        <v>40.472200000000001</v>
      </c>
    </row>
    <row r="834" spans="1:5">
      <c r="A834" s="261" t="s">
        <v>560</v>
      </c>
      <c r="B834" s="261" t="s">
        <v>369</v>
      </c>
      <c r="C834" s="262"/>
      <c r="D834" s="263"/>
      <c r="E834" s="263"/>
    </row>
    <row r="835" spans="1:5">
      <c r="A835" s="260" t="s">
        <v>1355</v>
      </c>
      <c r="B835" s="253"/>
      <c r="C835" s="254"/>
      <c r="D835" s="255"/>
      <c r="E835" s="255"/>
    </row>
    <row r="836" spans="1:5" s="84" customFormat="1">
      <c r="A836" s="253" t="s">
        <v>398</v>
      </c>
      <c r="B836" s="253"/>
      <c r="C836" s="254"/>
      <c r="D836" s="255"/>
      <c r="E836" s="255"/>
    </row>
    <row r="837" spans="1:5">
      <c r="A837" s="253" t="s">
        <v>1673</v>
      </c>
      <c r="B837" s="253" t="s">
        <v>399</v>
      </c>
      <c r="C837" s="254" t="s">
        <v>1095</v>
      </c>
      <c r="D837" s="255" t="s">
        <v>1096</v>
      </c>
      <c r="E837" s="255" t="s">
        <v>1097</v>
      </c>
    </row>
    <row r="838" spans="1:5">
      <c r="A838" s="256" t="s">
        <v>1356</v>
      </c>
      <c r="B838" s="256" t="s">
        <v>400</v>
      </c>
      <c r="C838" s="257">
        <v>1</v>
      </c>
      <c r="D838" s="155">
        <v>194.74</v>
      </c>
      <c r="E838" s="155">
        <f>ROUND((C838*D838),4)</f>
        <v>194.74</v>
      </c>
    </row>
    <row r="839" spans="1:5">
      <c r="A839" s="253" t="s">
        <v>401</v>
      </c>
      <c r="B839" s="253" t="s">
        <v>2</v>
      </c>
      <c r="C839" s="254" t="s">
        <v>2</v>
      </c>
      <c r="D839" s="255" t="s">
        <v>2</v>
      </c>
      <c r="E839" s="255">
        <f>SUM(E838:E838)</f>
        <v>194.74</v>
      </c>
    </row>
    <row r="840" spans="1:5">
      <c r="A840" s="253" t="s">
        <v>1104</v>
      </c>
      <c r="B840" s="253" t="s">
        <v>399</v>
      </c>
      <c r="C840" s="254" t="s">
        <v>1095</v>
      </c>
      <c r="D840" s="255" t="s">
        <v>1105</v>
      </c>
      <c r="E840" s="255" t="s">
        <v>1106</v>
      </c>
    </row>
    <row r="841" spans="1:5">
      <c r="A841" s="256" t="s">
        <v>1337</v>
      </c>
      <c r="B841" s="256" t="s">
        <v>406</v>
      </c>
      <c r="C841" s="257">
        <v>2</v>
      </c>
      <c r="D841" s="155">
        <v>12.7079</v>
      </c>
      <c r="E841" s="155">
        <f>ROUND((C841*D841),4)</f>
        <v>25.415800000000001</v>
      </c>
    </row>
    <row r="842" spans="1:5">
      <c r="A842" s="256" t="s">
        <v>1155</v>
      </c>
      <c r="B842" s="256" t="s">
        <v>406</v>
      </c>
      <c r="C842" s="257">
        <v>2</v>
      </c>
      <c r="D842" s="155">
        <v>15.8779</v>
      </c>
      <c r="E842" s="155">
        <f>ROUND((C842*D842),4)</f>
        <v>31.755800000000001</v>
      </c>
    </row>
    <row r="843" spans="1:5" s="84" customFormat="1">
      <c r="A843" s="253" t="s">
        <v>401</v>
      </c>
      <c r="B843" s="253" t="s">
        <v>2</v>
      </c>
      <c r="C843" s="254" t="s">
        <v>2</v>
      </c>
      <c r="D843" s="255" t="s">
        <v>2</v>
      </c>
      <c r="E843" s="255">
        <f>SUM(E841:E842)</f>
        <v>57.171599999999998</v>
      </c>
    </row>
    <row r="844" spans="1:5">
      <c r="A844" s="253" t="s">
        <v>402</v>
      </c>
      <c r="B844" s="253" t="s">
        <v>2</v>
      </c>
      <c r="C844" s="254" t="s">
        <v>2</v>
      </c>
      <c r="D844" s="255" t="s">
        <v>2</v>
      </c>
      <c r="E844" s="255">
        <f>E839+E843</f>
        <v>251.91160000000002</v>
      </c>
    </row>
    <row r="845" spans="1:5">
      <c r="A845" s="261" t="s">
        <v>561</v>
      </c>
      <c r="B845" s="261" t="s">
        <v>562</v>
      </c>
      <c r="C845" s="262"/>
      <c r="D845" s="263"/>
      <c r="E845" s="263"/>
    </row>
    <row r="846" spans="1:5">
      <c r="A846" s="260" t="s">
        <v>1357</v>
      </c>
      <c r="B846" s="253"/>
      <c r="C846" s="254"/>
      <c r="D846" s="255"/>
      <c r="E846" s="255"/>
    </row>
    <row r="847" spans="1:5">
      <c r="A847" s="253" t="s">
        <v>398</v>
      </c>
      <c r="B847" s="253"/>
      <c r="C847" s="254"/>
      <c r="D847" s="255"/>
      <c r="E847" s="255"/>
    </row>
    <row r="848" spans="1:5">
      <c r="A848" s="253" t="s">
        <v>1673</v>
      </c>
      <c r="B848" s="253" t="s">
        <v>399</v>
      </c>
      <c r="C848" s="254" t="s">
        <v>1095</v>
      </c>
      <c r="D848" s="255" t="s">
        <v>1096</v>
      </c>
      <c r="E848" s="255" t="s">
        <v>1097</v>
      </c>
    </row>
    <row r="849" spans="1:5" ht="24.75">
      <c r="A849" s="256" t="s">
        <v>1358</v>
      </c>
      <c r="B849" s="256" t="s">
        <v>400</v>
      </c>
      <c r="C849" s="257">
        <v>1</v>
      </c>
      <c r="D849" s="155">
        <v>56.74</v>
      </c>
      <c r="E849" s="155">
        <f>ROUND((C849*D849),4)</f>
        <v>56.74</v>
      </c>
    </row>
    <row r="850" spans="1:5">
      <c r="A850" s="253" t="s">
        <v>401</v>
      </c>
      <c r="B850" s="253" t="s">
        <v>2</v>
      </c>
      <c r="C850" s="254" t="s">
        <v>2</v>
      </c>
      <c r="D850" s="255" t="s">
        <v>2</v>
      </c>
      <c r="E850" s="255">
        <f>SUM(E849:E849)</f>
        <v>56.74</v>
      </c>
    </row>
    <row r="851" spans="1:5">
      <c r="A851" s="253" t="s">
        <v>1104</v>
      </c>
      <c r="B851" s="253" t="s">
        <v>399</v>
      </c>
      <c r="C851" s="254" t="s">
        <v>1095</v>
      </c>
      <c r="D851" s="255" t="s">
        <v>1105</v>
      </c>
      <c r="E851" s="255" t="s">
        <v>1106</v>
      </c>
    </row>
    <row r="852" spans="1:5">
      <c r="A852" s="256" t="s">
        <v>1337</v>
      </c>
      <c r="B852" s="256" t="s">
        <v>406</v>
      </c>
      <c r="C852" s="257">
        <v>1</v>
      </c>
      <c r="D852" s="155">
        <v>12.7079</v>
      </c>
      <c r="E852" s="155">
        <f>ROUND((C852*D852),4)</f>
        <v>12.7079</v>
      </c>
    </row>
    <row r="853" spans="1:5">
      <c r="A853" s="256" t="s">
        <v>1155</v>
      </c>
      <c r="B853" s="256" t="s">
        <v>406</v>
      </c>
      <c r="C853" s="257">
        <v>1</v>
      </c>
      <c r="D853" s="155">
        <v>15.8779</v>
      </c>
      <c r="E853" s="155">
        <f>ROUND((C853*D853),4)</f>
        <v>15.8779</v>
      </c>
    </row>
    <row r="854" spans="1:5">
      <c r="A854" s="253" t="s">
        <v>401</v>
      </c>
      <c r="B854" s="253" t="s">
        <v>2</v>
      </c>
      <c r="C854" s="254" t="s">
        <v>2</v>
      </c>
      <c r="D854" s="255" t="s">
        <v>2</v>
      </c>
      <c r="E854" s="255">
        <f>SUM(E852:E853)</f>
        <v>28.585799999999999</v>
      </c>
    </row>
    <row r="855" spans="1:5">
      <c r="A855" s="253" t="s">
        <v>402</v>
      </c>
      <c r="B855" s="253" t="s">
        <v>2</v>
      </c>
      <c r="C855" s="254" t="s">
        <v>2</v>
      </c>
      <c r="D855" s="255" t="s">
        <v>2</v>
      </c>
      <c r="E855" s="255">
        <f>E850+E854</f>
        <v>85.325800000000001</v>
      </c>
    </row>
    <row r="856" spans="1:5" s="84" customFormat="1">
      <c r="A856" s="261" t="s">
        <v>563</v>
      </c>
      <c r="B856" s="261" t="s">
        <v>564</v>
      </c>
      <c r="C856" s="262"/>
      <c r="D856" s="263"/>
      <c r="E856" s="263"/>
    </row>
    <row r="857" spans="1:5">
      <c r="A857" s="253" t="s">
        <v>1359</v>
      </c>
      <c r="B857" s="253"/>
      <c r="C857" s="254"/>
      <c r="D857" s="255"/>
      <c r="E857" s="255"/>
    </row>
    <row r="858" spans="1:5">
      <c r="A858" s="253" t="s">
        <v>398</v>
      </c>
      <c r="B858" s="253"/>
      <c r="C858" s="254"/>
      <c r="D858" s="255"/>
      <c r="E858" s="255"/>
    </row>
    <row r="859" spans="1:5">
      <c r="A859" s="253" t="s">
        <v>1121</v>
      </c>
      <c r="B859" s="253" t="s">
        <v>399</v>
      </c>
      <c r="C859" s="254" t="s">
        <v>1095</v>
      </c>
      <c r="D859" s="255" t="s">
        <v>1096</v>
      </c>
      <c r="E859" s="255" t="s">
        <v>1097</v>
      </c>
    </row>
    <row r="860" spans="1:5">
      <c r="A860" s="256" t="s">
        <v>1360</v>
      </c>
      <c r="B860" s="256" t="s">
        <v>400</v>
      </c>
      <c r="C860" s="257">
        <v>1</v>
      </c>
      <c r="D860" s="155">
        <v>29.12</v>
      </c>
      <c r="E860" s="155">
        <f>ROUND((C860*D860),4)</f>
        <v>29.12</v>
      </c>
    </row>
    <row r="861" spans="1:5">
      <c r="A861" s="253" t="s">
        <v>401</v>
      </c>
      <c r="B861" s="253" t="s">
        <v>2</v>
      </c>
      <c r="C861" s="254" t="s">
        <v>2</v>
      </c>
      <c r="D861" s="255" t="s">
        <v>2</v>
      </c>
      <c r="E861" s="255">
        <f>SUM(E860:E860)</f>
        <v>29.12</v>
      </c>
    </row>
    <row r="862" spans="1:5">
      <c r="A862" s="253" t="s">
        <v>402</v>
      </c>
      <c r="B862" s="253" t="s">
        <v>2</v>
      </c>
      <c r="C862" s="254" t="s">
        <v>2</v>
      </c>
      <c r="D862" s="255" t="s">
        <v>2</v>
      </c>
      <c r="E862" s="255">
        <f>E861</f>
        <v>29.12</v>
      </c>
    </row>
    <row r="863" spans="1:5">
      <c r="A863" s="261" t="s">
        <v>565</v>
      </c>
      <c r="B863" s="261" t="s">
        <v>566</v>
      </c>
      <c r="C863" s="262"/>
      <c r="D863" s="263"/>
      <c r="E863" s="263"/>
    </row>
    <row r="864" spans="1:5">
      <c r="A864" s="253" t="s">
        <v>1361</v>
      </c>
      <c r="B864" s="253"/>
      <c r="C864" s="254"/>
      <c r="D864" s="255"/>
      <c r="E864" s="255"/>
    </row>
    <row r="865" spans="1:5">
      <c r="A865" s="253" t="s">
        <v>398</v>
      </c>
      <c r="B865" s="253"/>
      <c r="C865" s="254"/>
      <c r="D865" s="255"/>
      <c r="E865" s="255"/>
    </row>
    <row r="866" spans="1:5">
      <c r="A866" s="253" t="s">
        <v>1121</v>
      </c>
      <c r="B866" s="253" t="s">
        <v>399</v>
      </c>
      <c r="C866" s="254" t="s">
        <v>1095</v>
      </c>
      <c r="D866" s="255" t="s">
        <v>1096</v>
      </c>
      <c r="E866" s="255" t="s">
        <v>1097</v>
      </c>
    </row>
    <row r="867" spans="1:5">
      <c r="A867" s="256" t="s">
        <v>1362</v>
      </c>
      <c r="B867" s="256" t="s">
        <v>400</v>
      </c>
      <c r="C867" s="257">
        <v>1</v>
      </c>
      <c r="D867" s="155">
        <v>18.37</v>
      </c>
      <c r="E867" s="155">
        <f>ROUND((C867*D867),4)</f>
        <v>18.37</v>
      </c>
    </row>
    <row r="868" spans="1:5">
      <c r="A868" s="253" t="s">
        <v>401</v>
      </c>
      <c r="B868" s="253" t="s">
        <v>2</v>
      </c>
      <c r="C868" s="254" t="s">
        <v>2</v>
      </c>
      <c r="D868" s="255" t="s">
        <v>2</v>
      </c>
      <c r="E868" s="255">
        <f>SUM(E867:E867)</f>
        <v>18.37</v>
      </c>
    </row>
    <row r="869" spans="1:5" s="84" customFormat="1">
      <c r="A869" s="253" t="s">
        <v>402</v>
      </c>
      <c r="B869" s="253" t="s">
        <v>2</v>
      </c>
      <c r="C869" s="254" t="s">
        <v>2</v>
      </c>
      <c r="D869" s="255" t="s">
        <v>2</v>
      </c>
      <c r="E869" s="255">
        <f>E868</f>
        <v>18.37</v>
      </c>
    </row>
    <row r="870" spans="1:5">
      <c r="A870" s="261" t="s">
        <v>567</v>
      </c>
      <c r="B870" s="261" t="s">
        <v>568</v>
      </c>
      <c r="C870" s="262"/>
      <c r="D870" s="263"/>
      <c r="E870" s="263"/>
    </row>
    <row r="871" spans="1:5">
      <c r="A871" s="253" t="s">
        <v>1363</v>
      </c>
      <c r="B871" s="253"/>
      <c r="C871" s="254"/>
      <c r="D871" s="255"/>
      <c r="E871" s="255"/>
    </row>
    <row r="872" spans="1:5">
      <c r="A872" s="253" t="s">
        <v>398</v>
      </c>
      <c r="B872" s="253"/>
      <c r="C872" s="254"/>
      <c r="D872" s="255"/>
      <c r="E872" s="255"/>
    </row>
    <row r="873" spans="1:5">
      <c r="A873" s="253" t="s">
        <v>1121</v>
      </c>
      <c r="B873" s="253" t="s">
        <v>399</v>
      </c>
      <c r="C873" s="254" t="s">
        <v>1095</v>
      </c>
      <c r="D873" s="255" t="s">
        <v>1096</v>
      </c>
      <c r="E873" s="255" t="s">
        <v>1097</v>
      </c>
    </row>
    <row r="874" spans="1:5">
      <c r="A874" s="256" t="s">
        <v>1364</v>
      </c>
      <c r="B874" s="256" t="s">
        <v>400</v>
      </c>
      <c r="C874" s="257">
        <v>1</v>
      </c>
      <c r="D874" s="155">
        <v>23.74</v>
      </c>
      <c r="E874" s="155">
        <f>ROUND((C874*D874),4)</f>
        <v>23.74</v>
      </c>
    </row>
    <row r="875" spans="1:5">
      <c r="A875" s="253" t="s">
        <v>401</v>
      </c>
      <c r="B875" s="253" t="s">
        <v>2</v>
      </c>
      <c r="C875" s="254" t="s">
        <v>2</v>
      </c>
      <c r="D875" s="255" t="s">
        <v>2</v>
      </c>
      <c r="E875" s="255">
        <f>SUM(E874:E874)</f>
        <v>23.74</v>
      </c>
    </row>
    <row r="876" spans="1:5">
      <c r="A876" s="253" t="s">
        <v>402</v>
      </c>
      <c r="B876" s="253" t="s">
        <v>2</v>
      </c>
      <c r="C876" s="254" t="s">
        <v>2</v>
      </c>
      <c r="D876" s="255" t="s">
        <v>2</v>
      </c>
      <c r="E876" s="255">
        <f>E875</f>
        <v>23.74</v>
      </c>
    </row>
    <row r="877" spans="1:5">
      <c r="A877" s="261" t="s">
        <v>569</v>
      </c>
      <c r="B877" s="261" t="s">
        <v>570</v>
      </c>
      <c r="C877" s="262"/>
      <c r="D877" s="263"/>
      <c r="E877" s="263"/>
    </row>
    <row r="878" spans="1:5">
      <c r="A878" s="253" t="s">
        <v>1365</v>
      </c>
      <c r="B878" s="253"/>
      <c r="C878" s="254"/>
      <c r="D878" s="255"/>
      <c r="E878" s="255"/>
    </row>
    <row r="879" spans="1:5">
      <c r="A879" s="253" t="s">
        <v>398</v>
      </c>
      <c r="B879" s="253"/>
      <c r="C879" s="254"/>
      <c r="D879" s="255"/>
      <c r="E879" s="255"/>
    </row>
    <row r="880" spans="1:5">
      <c r="A880" s="253" t="s">
        <v>1121</v>
      </c>
      <c r="B880" s="253" t="s">
        <v>399</v>
      </c>
      <c r="C880" s="254" t="s">
        <v>1095</v>
      </c>
      <c r="D880" s="255" t="s">
        <v>1096</v>
      </c>
      <c r="E880" s="255" t="s">
        <v>1097</v>
      </c>
    </row>
    <row r="881" spans="1:5">
      <c r="A881" s="256" t="s">
        <v>1366</v>
      </c>
      <c r="B881" s="256" t="s">
        <v>400</v>
      </c>
      <c r="C881" s="257">
        <v>1</v>
      </c>
      <c r="D881" s="155">
        <v>5.46</v>
      </c>
      <c r="E881" s="155">
        <f>ROUND((C881*D881),4)</f>
        <v>5.46</v>
      </c>
    </row>
    <row r="882" spans="1:5" s="84" customFormat="1">
      <c r="A882" s="253" t="s">
        <v>401</v>
      </c>
      <c r="B882" s="253" t="s">
        <v>2</v>
      </c>
      <c r="C882" s="254" t="s">
        <v>2</v>
      </c>
      <c r="D882" s="255" t="s">
        <v>2</v>
      </c>
      <c r="E882" s="255">
        <f>SUM(E881:E881)</f>
        <v>5.46</v>
      </c>
    </row>
    <row r="883" spans="1:5">
      <c r="A883" s="253" t="s">
        <v>402</v>
      </c>
      <c r="B883" s="253" t="s">
        <v>2</v>
      </c>
      <c r="C883" s="254" t="s">
        <v>2</v>
      </c>
      <c r="D883" s="255" t="s">
        <v>2</v>
      </c>
      <c r="E883" s="255">
        <f>E882</f>
        <v>5.46</v>
      </c>
    </row>
    <row r="884" spans="1:5">
      <c r="A884" s="261" t="s">
        <v>571</v>
      </c>
      <c r="B884" s="261" t="s">
        <v>572</v>
      </c>
      <c r="C884" s="262"/>
      <c r="D884" s="263"/>
      <c r="E884" s="263"/>
    </row>
    <row r="885" spans="1:5">
      <c r="A885" s="260" t="s">
        <v>1367</v>
      </c>
      <c r="B885" s="253"/>
      <c r="C885" s="254"/>
      <c r="D885" s="255"/>
      <c r="E885" s="255"/>
    </row>
    <row r="886" spans="1:5">
      <c r="A886" s="253" t="s">
        <v>398</v>
      </c>
      <c r="B886" s="253"/>
      <c r="C886" s="254"/>
      <c r="D886" s="255"/>
      <c r="E886" s="255"/>
    </row>
    <row r="887" spans="1:5" s="84" customFormat="1">
      <c r="A887" s="253" t="s">
        <v>1673</v>
      </c>
      <c r="B887" s="253" t="s">
        <v>399</v>
      </c>
      <c r="C887" s="254" t="s">
        <v>1095</v>
      </c>
      <c r="D887" s="255" t="s">
        <v>1096</v>
      </c>
      <c r="E887" s="255" t="s">
        <v>1097</v>
      </c>
    </row>
    <row r="888" spans="1:5">
      <c r="A888" s="256" t="s">
        <v>1368</v>
      </c>
      <c r="B888" s="256" t="s">
        <v>400</v>
      </c>
      <c r="C888" s="257">
        <v>1</v>
      </c>
      <c r="D888" s="155">
        <v>16.34</v>
      </c>
      <c r="E888" s="155">
        <f>ROUND((C888*D888),4)</f>
        <v>16.34</v>
      </c>
    </row>
    <row r="889" spans="1:5">
      <c r="A889" s="253" t="s">
        <v>401</v>
      </c>
      <c r="B889" s="253" t="s">
        <v>2</v>
      </c>
      <c r="C889" s="254" t="s">
        <v>2</v>
      </c>
      <c r="D889" s="255" t="s">
        <v>2</v>
      </c>
      <c r="E889" s="255">
        <f>SUM(E888:E888)</f>
        <v>16.34</v>
      </c>
    </row>
    <row r="890" spans="1:5">
      <c r="A890" s="253" t="s">
        <v>1104</v>
      </c>
      <c r="B890" s="253" t="s">
        <v>399</v>
      </c>
      <c r="C890" s="254" t="s">
        <v>1095</v>
      </c>
      <c r="D890" s="255" t="s">
        <v>1105</v>
      </c>
      <c r="E890" s="255" t="s">
        <v>1106</v>
      </c>
    </row>
    <row r="891" spans="1:5">
      <c r="A891" s="256" t="s">
        <v>1337</v>
      </c>
      <c r="B891" s="256" t="s">
        <v>406</v>
      </c>
      <c r="C891" s="257">
        <v>0.4</v>
      </c>
      <c r="D891" s="155">
        <v>12.7079</v>
      </c>
      <c r="E891" s="155">
        <f>ROUND((C891*D891),4)</f>
        <v>5.0831999999999997</v>
      </c>
    </row>
    <row r="892" spans="1:5">
      <c r="A892" s="256" t="s">
        <v>1155</v>
      </c>
      <c r="B892" s="256" t="s">
        <v>406</v>
      </c>
      <c r="C892" s="257">
        <v>0.4</v>
      </c>
      <c r="D892" s="155">
        <v>15.8779</v>
      </c>
      <c r="E892" s="155">
        <f>ROUND((C892*D892),4)</f>
        <v>6.3512000000000004</v>
      </c>
    </row>
    <row r="893" spans="1:5">
      <c r="A893" s="253" t="s">
        <v>401</v>
      </c>
      <c r="B893" s="253" t="s">
        <v>2</v>
      </c>
      <c r="C893" s="254" t="s">
        <v>2</v>
      </c>
      <c r="D893" s="255" t="s">
        <v>2</v>
      </c>
      <c r="E893" s="255">
        <f>SUM(E891:E892)</f>
        <v>11.4344</v>
      </c>
    </row>
    <row r="894" spans="1:5">
      <c r="A894" s="253" t="s">
        <v>402</v>
      </c>
      <c r="B894" s="253" t="s">
        <v>2</v>
      </c>
      <c r="C894" s="254" t="s">
        <v>2</v>
      </c>
      <c r="D894" s="255" t="s">
        <v>2</v>
      </c>
      <c r="E894" s="255">
        <f>E889+E893</f>
        <v>27.7744</v>
      </c>
    </row>
    <row r="895" spans="1:5">
      <c r="A895" s="261" t="s">
        <v>573</v>
      </c>
      <c r="B895" s="261" t="s">
        <v>574</v>
      </c>
      <c r="C895" s="262"/>
      <c r="D895" s="263"/>
      <c r="E895" s="263"/>
    </row>
    <row r="896" spans="1:5">
      <c r="A896" s="253" t="s">
        <v>1369</v>
      </c>
      <c r="B896" s="253"/>
      <c r="C896" s="254"/>
      <c r="D896" s="255"/>
      <c r="E896" s="255"/>
    </row>
    <row r="897" spans="1:5" s="84" customFormat="1">
      <c r="A897" s="253" t="s">
        <v>422</v>
      </c>
      <c r="B897" s="253"/>
      <c r="C897" s="254"/>
      <c r="D897" s="255"/>
      <c r="E897" s="255"/>
    </row>
    <row r="898" spans="1:5">
      <c r="A898" s="253" t="s">
        <v>1673</v>
      </c>
      <c r="B898" s="253" t="s">
        <v>399</v>
      </c>
      <c r="C898" s="254" t="s">
        <v>1095</v>
      </c>
      <c r="D898" s="255" t="s">
        <v>1096</v>
      </c>
      <c r="E898" s="255" t="s">
        <v>1097</v>
      </c>
    </row>
    <row r="899" spans="1:5">
      <c r="A899" s="256" t="s">
        <v>1370</v>
      </c>
      <c r="B899" s="256" t="s">
        <v>400</v>
      </c>
      <c r="C899" s="257">
        <v>0.6</v>
      </c>
      <c r="D899" s="155">
        <v>2.2200000000000002</v>
      </c>
      <c r="E899" s="155">
        <f>ROUND((C899*D899),4)</f>
        <v>1.3320000000000001</v>
      </c>
    </row>
    <row r="900" spans="1:5">
      <c r="A900" s="256" t="s">
        <v>1302</v>
      </c>
      <c r="B900" s="256" t="s">
        <v>444</v>
      </c>
      <c r="C900" s="257">
        <v>7.0000000000000007E-2</v>
      </c>
      <c r="D900" s="155">
        <v>10.8</v>
      </c>
      <c r="E900" s="155">
        <f>ROUND((C900*D900),4)</f>
        <v>0.75600000000000001</v>
      </c>
    </row>
    <row r="901" spans="1:5">
      <c r="A901" s="256" t="s">
        <v>1371</v>
      </c>
      <c r="B901" s="256" t="s">
        <v>444</v>
      </c>
      <c r="C901" s="257">
        <v>0.16</v>
      </c>
      <c r="D901" s="155">
        <v>22.86</v>
      </c>
      <c r="E901" s="155">
        <f>ROUND((C901*D901),4)</f>
        <v>3.6576</v>
      </c>
    </row>
    <row r="902" spans="1:5">
      <c r="A902" s="253" t="s">
        <v>401</v>
      </c>
      <c r="B902" s="253" t="s">
        <v>2</v>
      </c>
      <c r="C902" s="254" t="s">
        <v>2</v>
      </c>
      <c r="D902" s="255" t="s">
        <v>2</v>
      </c>
      <c r="E902" s="255">
        <f>SUM(E899:E901)</f>
        <v>5.7455999999999996</v>
      </c>
    </row>
    <row r="903" spans="1:5">
      <c r="A903" s="253" t="s">
        <v>1104</v>
      </c>
      <c r="B903" s="253" t="s">
        <v>399</v>
      </c>
      <c r="C903" s="254" t="s">
        <v>1095</v>
      </c>
      <c r="D903" s="255" t="s">
        <v>1105</v>
      </c>
      <c r="E903" s="255" t="s">
        <v>1106</v>
      </c>
    </row>
    <row r="904" spans="1:5">
      <c r="A904" s="256" t="s">
        <v>1179</v>
      </c>
      <c r="B904" s="256" t="s">
        <v>406</v>
      </c>
      <c r="C904" s="257">
        <v>0.5</v>
      </c>
      <c r="D904" s="155">
        <v>16.0305</v>
      </c>
      <c r="E904" s="155">
        <f>ROUND((C904*D904),4)</f>
        <v>8.0152999999999999</v>
      </c>
    </row>
    <row r="905" spans="1:5">
      <c r="A905" s="256" t="s">
        <v>1139</v>
      </c>
      <c r="B905" s="256" t="s">
        <v>406</v>
      </c>
      <c r="C905" s="257">
        <v>0.5</v>
      </c>
      <c r="D905" s="155">
        <v>11.571</v>
      </c>
      <c r="E905" s="155">
        <f>ROUND((C905*D905),4)</f>
        <v>5.7854999999999999</v>
      </c>
    </row>
    <row r="906" spans="1:5" s="84" customFormat="1">
      <c r="A906" s="253" t="s">
        <v>401</v>
      </c>
      <c r="B906" s="253" t="s">
        <v>2</v>
      </c>
      <c r="C906" s="254" t="s">
        <v>2</v>
      </c>
      <c r="D906" s="255" t="s">
        <v>2</v>
      </c>
      <c r="E906" s="255">
        <f>SUM(E904:E905)</f>
        <v>13.800799999999999</v>
      </c>
    </row>
    <row r="907" spans="1:5">
      <c r="A907" s="253" t="s">
        <v>402</v>
      </c>
      <c r="B907" s="253" t="s">
        <v>2</v>
      </c>
      <c r="C907" s="254" t="s">
        <v>2</v>
      </c>
      <c r="D907" s="255" t="s">
        <v>2</v>
      </c>
      <c r="E907" s="255">
        <f>E902+E906</f>
        <v>19.546399999999998</v>
      </c>
    </row>
    <row r="908" spans="1:5">
      <c r="A908" s="261" t="s">
        <v>575</v>
      </c>
      <c r="B908" s="261" t="s">
        <v>576</v>
      </c>
      <c r="C908" s="262"/>
      <c r="D908" s="263"/>
      <c r="E908" s="263"/>
    </row>
    <row r="909" spans="1:5">
      <c r="A909" s="253" t="s">
        <v>1372</v>
      </c>
      <c r="B909" s="253"/>
      <c r="C909" s="254"/>
      <c r="D909" s="255"/>
      <c r="E909" s="255"/>
    </row>
    <row r="910" spans="1:5">
      <c r="A910" s="253" t="s">
        <v>422</v>
      </c>
      <c r="B910" s="253"/>
      <c r="C910" s="254"/>
      <c r="D910" s="255"/>
      <c r="E910" s="255"/>
    </row>
    <row r="911" spans="1:5" s="84" customFormat="1">
      <c r="A911" s="253" t="s">
        <v>1673</v>
      </c>
      <c r="B911" s="253" t="s">
        <v>399</v>
      </c>
      <c r="C911" s="254" t="s">
        <v>1095</v>
      </c>
      <c r="D911" s="255" t="s">
        <v>1096</v>
      </c>
      <c r="E911" s="255" t="s">
        <v>1097</v>
      </c>
    </row>
    <row r="912" spans="1:5">
      <c r="A912" s="256" t="s">
        <v>1373</v>
      </c>
      <c r="B912" s="256" t="s">
        <v>1080</v>
      </c>
      <c r="C912" s="257">
        <v>5.0000000000000001E-3</v>
      </c>
      <c r="D912" s="155">
        <v>150.12</v>
      </c>
      <c r="E912" s="155">
        <f>ROUND((C912*D912),4)</f>
        <v>0.75060000000000004</v>
      </c>
    </row>
    <row r="913" spans="1:5">
      <c r="A913" s="256" t="s">
        <v>1374</v>
      </c>
      <c r="B913" s="256" t="s">
        <v>423</v>
      </c>
      <c r="C913" s="257">
        <v>0.15</v>
      </c>
      <c r="D913" s="155">
        <v>7.0000000000000007E-2</v>
      </c>
      <c r="E913" s="155">
        <f>ROUND((C913*D913),4)</f>
        <v>1.0500000000000001E-2</v>
      </c>
    </row>
    <row r="914" spans="1:5">
      <c r="A914" s="256" t="s">
        <v>1375</v>
      </c>
      <c r="B914" s="256" t="s">
        <v>423</v>
      </c>
      <c r="C914" s="257">
        <v>0.1</v>
      </c>
      <c r="D914" s="155">
        <v>1.52</v>
      </c>
      <c r="E914" s="155">
        <f>ROUND((C914*D914),4)</f>
        <v>0.152</v>
      </c>
    </row>
    <row r="915" spans="1:5">
      <c r="A915" s="256" t="s">
        <v>1376</v>
      </c>
      <c r="B915" s="256" t="s">
        <v>306</v>
      </c>
      <c r="C915" s="257">
        <v>1</v>
      </c>
      <c r="D915" s="155">
        <v>6.3</v>
      </c>
      <c r="E915" s="155">
        <f>ROUND((C915*D915),4)</f>
        <v>6.3</v>
      </c>
    </row>
    <row r="916" spans="1:5">
      <c r="A916" s="253" t="s">
        <v>401</v>
      </c>
      <c r="B916" s="253" t="s">
        <v>2</v>
      </c>
      <c r="C916" s="254" t="s">
        <v>2</v>
      </c>
      <c r="D916" s="255" t="s">
        <v>2</v>
      </c>
      <c r="E916" s="255">
        <f>SUM(E912:E915)</f>
        <v>7.2130999999999998</v>
      </c>
    </row>
    <row r="917" spans="1:5">
      <c r="A917" s="253" t="s">
        <v>1104</v>
      </c>
      <c r="B917" s="253" t="s">
        <v>399</v>
      </c>
      <c r="C917" s="254" t="s">
        <v>1095</v>
      </c>
      <c r="D917" s="255" t="s">
        <v>1105</v>
      </c>
      <c r="E917" s="255" t="s">
        <v>1106</v>
      </c>
    </row>
    <row r="918" spans="1:5">
      <c r="A918" s="256" t="s">
        <v>1377</v>
      </c>
      <c r="B918" s="256" t="s">
        <v>406</v>
      </c>
      <c r="C918" s="257">
        <v>0.1</v>
      </c>
      <c r="D918" s="155">
        <v>12.8278</v>
      </c>
      <c r="E918" s="155">
        <f>ROUND((C918*D918),4)</f>
        <v>1.2827999999999999</v>
      </c>
    </row>
    <row r="919" spans="1:5">
      <c r="A919" s="256" t="s">
        <v>1139</v>
      </c>
      <c r="B919" s="256" t="s">
        <v>406</v>
      </c>
      <c r="C919" s="257">
        <v>0.1</v>
      </c>
      <c r="D919" s="155">
        <v>11.571</v>
      </c>
      <c r="E919" s="155">
        <f>ROUND((C919*D919),4)</f>
        <v>1.1571</v>
      </c>
    </row>
    <row r="920" spans="1:5">
      <c r="A920" s="253" t="s">
        <v>401</v>
      </c>
      <c r="B920" s="253" t="s">
        <v>2</v>
      </c>
      <c r="C920" s="254" t="s">
        <v>2</v>
      </c>
      <c r="D920" s="255" t="s">
        <v>2</v>
      </c>
      <c r="E920" s="255">
        <f>SUM(E918:E919)</f>
        <v>2.4398999999999997</v>
      </c>
    </row>
    <row r="921" spans="1:5">
      <c r="A921" s="253" t="s">
        <v>402</v>
      </c>
      <c r="B921" s="253" t="s">
        <v>2</v>
      </c>
      <c r="C921" s="254" t="s">
        <v>2</v>
      </c>
      <c r="D921" s="255" t="s">
        <v>2</v>
      </c>
      <c r="E921" s="255">
        <f>E916+E920</f>
        <v>9.6529999999999987</v>
      </c>
    </row>
    <row r="922" spans="1:5">
      <c r="A922" s="261" t="s">
        <v>577</v>
      </c>
      <c r="B922" s="261" t="s">
        <v>578</v>
      </c>
      <c r="C922" s="262"/>
      <c r="D922" s="263"/>
      <c r="E922" s="263"/>
    </row>
    <row r="923" spans="1:5" s="84" customFormat="1" ht="24.75">
      <c r="A923" s="253" t="s">
        <v>1378</v>
      </c>
      <c r="B923" s="253"/>
      <c r="C923" s="254"/>
      <c r="D923" s="255"/>
      <c r="E923" s="255"/>
    </row>
    <row r="924" spans="1:5">
      <c r="A924" s="253" t="s">
        <v>398</v>
      </c>
      <c r="B924" s="253"/>
      <c r="C924" s="254"/>
      <c r="D924" s="255"/>
      <c r="E924" s="255"/>
    </row>
    <row r="925" spans="1:5">
      <c r="A925" s="253" t="s">
        <v>1673</v>
      </c>
      <c r="B925" s="253" t="s">
        <v>399</v>
      </c>
      <c r="C925" s="254" t="s">
        <v>1095</v>
      </c>
      <c r="D925" s="255" t="s">
        <v>1096</v>
      </c>
      <c r="E925" s="255" t="s">
        <v>1097</v>
      </c>
    </row>
    <row r="926" spans="1:5">
      <c r="A926" s="256" t="s">
        <v>1379</v>
      </c>
      <c r="B926" s="256" t="s">
        <v>400</v>
      </c>
      <c r="C926" s="257">
        <v>1</v>
      </c>
      <c r="D926" s="155">
        <v>98.18</v>
      </c>
      <c r="E926" s="155">
        <f>ROUND((C926*D926),4)</f>
        <v>98.18</v>
      </c>
    </row>
    <row r="927" spans="1:5">
      <c r="A927" s="253" t="s">
        <v>401</v>
      </c>
      <c r="B927" s="253" t="s">
        <v>2</v>
      </c>
      <c r="C927" s="254" t="s">
        <v>2</v>
      </c>
      <c r="D927" s="255" t="s">
        <v>2</v>
      </c>
      <c r="E927" s="255">
        <f>SUM(E926:E926)</f>
        <v>98.18</v>
      </c>
    </row>
    <row r="928" spans="1:5">
      <c r="A928" s="253" t="s">
        <v>402</v>
      </c>
      <c r="B928" s="253" t="s">
        <v>2</v>
      </c>
      <c r="C928" s="254" t="s">
        <v>2</v>
      </c>
      <c r="D928" s="255" t="s">
        <v>2</v>
      </c>
      <c r="E928" s="255">
        <f>E927</f>
        <v>98.18</v>
      </c>
    </row>
    <row r="929" spans="1:5">
      <c r="A929" s="261" t="s">
        <v>579</v>
      </c>
      <c r="B929" s="261" t="s">
        <v>580</v>
      </c>
      <c r="C929" s="262"/>
      <c r="D929" s="263"/>
      <c r="E929" s="263"/>
    </row>
    <row r="930" spans="1:5" ht="60.75">
      <c r="A930" s="258" t="s">
        <v>1380</v>
      </c>
      <c r="B930" s="256"/>
      <c r="C930" s="257"/>
      <c r="D930" s="155"/>
      <c r="E930" s="155"/>
    </row>
    <row r="931" spans="1:5">
      <c r="A931" s="253" t="s">
        <v>398</v>
      </c>
      <c r="B931" s="253"/>
      <c r="C931" s="254"/>
      <c r="D931" s="255"/>
      <c r="E931" s="255"/>
    </row>
    <row r="932" spans="1:5">
      <c r="A932" s="253" t="s">
        <v>1100</v>
      </c>
      <c r="B932" s="253" t="s">
        <v>399</v>
      </c>
      <c r="C932" s="254" t="s">
        <v>1095</v>
      </c>
      <c r="D932" s="255" t="s">
        <v>1096</v>
      </c>
      <c r="E932" s="255" t="s">
        <v>1097</v>
      </c>
    </row>
    <row r="933" spans="1:5">
      <c r="A933" s="256" t="s">
        <v>1381</v>
      </c>
      <c r="B933" s="256" t="s">
        <v>406</v>
      </c>
      <c r="C933" s="257">
        <v>2</v>
      </c>
      <c r="D933" s="155">
        <v>13.11</v>
      </c>
      <c r="E933" s="155">
        <f>ROUND((C933*D933),4)</f>
        <v>26.22</v>
      </c>
    </row>
    <row r="934" spans="1:5">
      <c r="A934" s="253" t="s">
        <v>401</v>
      </c>
      <c r="B934" s="253" t="s">
        <v>2</v>
      </c>
      <c r="C934" s="254" t="s">
        <v>2</v>
      </c>
      <c r="D934" s="255" t="s">
        <v>2</v>
      </c>
      <c r="E934" s="255">
        <f>SUM(E933:E933)</f>
        <v>26.22</v>
      </c>
    </row>
    <row r="935" spans="1:5" s="84" customFormat="1">
      <c r="A935" s="253" t="s">
        <v>1673</v>
      </c>
      <c r="B935" s="253" t="s">
        <v>399</v>
      </c>
      <c r="C935" s="254" t="s">
        <v>1095</v>
      </c>
      <c r="D935" s="255" t="s">
        <v>1096</v>
      </c>
      <c r="E935" s="255" t="s">
        <v>1097</v>
      </c>
    </row>
    <row r="936" spans="1:5">
      <c r="A936" s="256" t="s">
        <v>1382</v>
      </c>
      <c r="B936" s="256" t="s">
        <v>423</v>
      </c>
      <c r="C936" s="257">
        <v>0.01</v>
      </c>
      <c r="D936" s="155">
        <v>9.07</v>
      </c>
      <c r="E936" s="155">
        <f>ROUND((C936*D936),4)</f>
        <v>9.0700000000000003E-2</v>
      </c>
    </row>
    <row r="937" spans="1:5">
      <c r="A937" s="256" t="s">
        <v>1383</v>
      </c>
      <c r="B937" s="256" t="s">
        <v>73</v>
      </c>
      <c r="C937" s="257">
        <v>2.5</v>
      </c>
      <c r="D937" s="155">
        <v>0.99</v>
      </c>
      <c r="E937" s="155">
        <f>ROUND((C937*D937),4)</f>
        <v>2.4750000000000001</v>
      </c>
    </row>
    <row r="938" spans="1:5">
      <c r="A938" s="256" t="s">
        <v>1384</v>
      </c>
      <c r="B938" s="256" t="s">
        <v>1080</v>
      </c>
      <c r="C938" s="257">
        <v>0.51</v>
      </c>
      <c r="D938" s="155">
        <v>110</v>
      </c>
      <c r="E938" s="155">
        <f>ROUND((C938*D938),4)</f>
        <v>56.1</v>
      </c>
    </row>
    <row r="939" spans="1:5" ht="24.75">
      <c r="A939" s="256" t="s">
        <v>1385</v>
      </c>
      <c r="B939" s="256" t="s">
        <v>583</v>
      </c>
      <c r="C939" s="257">
        <v>3</v>
      </c>
      <c r="D939" s="155">
        <v>26.22</v>
      </c>
      <c r="E939" s="155">
        <v>0.79</v>
      </c>
    </row>
    <row r="940" spans="1:5">
      <c r="A940" s="253" t="s">
        <v>401</v>
      </c>
      <c r="B940" s="253" t="s">
        <v>2</v>
      </c>
      <c r="C940" s="254" t="s">
        <v>2</v>
      </c>
      <c r="D940" s="255" t="s">
        <v>2</v>
      </c>
      <c r="E940" s="255">
        <f>SUM(E936:E939)</f>
        <v>59.4557</v>
      </c>
    </row>
    <row r="941" spans="1:5">
      <c r="A941" s="253" t="s">
        <v>1104</v>
      </c>
      <c r="B941" s="253" t="s">
        <v>399</v>
      </c>
      <c r="C941" s="254" t="s">
        <v>1095</v>
      </c>
      <c r="D941" s="255" t="s">
        <v>1105</v>
      </c>
      <c r="E941" s="255" t="s">
        <v>1106</v>
      </c>
    </row>
    <row r="942" spans="1:5" ht="36.75">
      <c r="A942" s="256" t="s">
        <v>1386</v>
      </c>
      <c r="B942" s="256" t="s">
        <v>406</v>
      </c>
      <c r="C942" s="257">
        <v>2.87E-2</v>
      </c>
      <c r="D942" s="155">
        <v>93.096800000000002</v>
      </c>
      <c r="E942" s="155">
        <f>ROUND((C942*D942),4)</f>
        <v>2.6718999999999999</v>
      </c>
    </row>
    <row r="943" spans="1:5" ht="36.75">
      <c r="A943" s="256" t="s">
        <v>1387</v>
      </c>
      <c r="B943" s="256" t="s">
        <v>406</v>
      </c>
      <c r="C943" s="257">
        <v>1.9199999999999998E-2</v>
      </c>
      <c r="D943" s="155">
        <v>17.2194</v>
      </c>
      <c r="E943" s="155">
        <f>ROUND((C943*D943),4)</f>
        <v>0.3306</v>
      </c>
    </row>
    <row r="944" spans="1:5" ht="48.75">
      <c r="A944" s="258" t="s">
        <v>1388</v>
      </c>
      <c r="B944" s="256" t="s">
        <v>581</v>
      </c>
      <c r="C944" s="257">
        <v>27.9</v>
      </c>
      <c r="D944" s="155">
        <v>0.78659999999999997</v>
      </c>
      <c r="E944" s="155">
        <f>ROUND((C944*D944),4)</f>
        <v>21.946100000000001</v>
      </c>
    </row>
    <row r="945" spans="1:5" ht="24.75">
      <c r="A945" s="256" t="s">
        <v>1389</v>
      </c>
      <c r="B945" s="256" t="s">
        <v>582</v>
      </c>
      <c r="C945" s="257">
        <v>4.92</v>
      </c>
      <c r="D945" s="155">
        <v>3.6497000000000002</v>
      </c>
      <c r="E945" s="155">
        <f>ROUND((C945*D945),4)</f>
        <v>17.956499999999998</v>
      </c>
    </row>
    <row r="946" spans="1:5" s="84" customFormat="1" ht="48.75">
      <c r="A946" s="258" t="s">
        <v>1390</v>
      </c>
      <c r="B946" s="256" t="s">
        <v>483</v>
      </c>
      <c r="C946" s="257">
        <v>0.93</v>
      </c>
      <c r="D946" s="155">
        <v>17.512899999999998</v>
      </c>
      <c r="E946" s="155">
        <f>ROUND((C946*D946),4)</f>
        <v>16.286999999999999</v>
      </c>
    </row>
    <row r="947" spans="1:5">
      <c r="A947" s="253" t="s">
        <v>401</v>
      </c>
      <c r="B947" s="253" t="s">
        <v>2</v>
      </c>
      <c r="C947" s="254" t="s">
        <v>2</v>
      </c>
      <c r="D947" s="255" t="s">
        <v>2</v>
      </c>
      <c r="E947" s="255">
        <f>SUM(E942:E946)</f>
        <v>59.192100000000003</v>
      </c>
    </row>
    <row r="948" spans="1:5">
      <c r="A948" s="253" t="s">
        <v>402</v>
      </c>
      <c r="B948" s="253" t="s">
        <v>2</v>
      </c>
      <c r="C948" s="254" t="s">
        <v>2</v>
      </c>
      <c r="D948" s="255" t="s">
        <v>2</v>
      </c>
      <c r="E948" s="255">
        <f>E934+E940+E947</f>
        <v>144.86780000000002</v>
      </c>
    </row>
    <row r="949" spans="1:5">
      <c r="A949" s="261" t="s">
        <v>584</v>
      </c>
      <c r="B949" s="261" t="s">
        <v>585</v>
      </c>
      <c r="C949" s="262"/>
      <c r="D949" s="263"/>
      <c r="E949" s="263"/>
    </row>
    <row r="950" spans="1:5">
      <c r="A950" s="253" t="s">
        <v>1709</v>
      </c>
      <c r="B950" s="253"/>
      <c r="C950" s="254"/>
      <c r="D950" s="255"/>
      <c r="E950" s="255"/>
    </row>
    <row r="951" spans="1:5">
      <c r="A951" s="253" t="s">
        <v>422</v>
      </c>
      <c r="B951" s="253"/>
      <c r="C951" s="254"/>
      <c r="D951" s="255"/>
      <c r="E951" s="255"/>
    </row>
    <row r="952" spans="1:5">
      <c r="A952" s="253" t="s">
        <v>1121</v>
      </c>
      <c r="B952" s="253" t="s">
        <v>399</v>
      </c>
      <c r="C952" s="254" t="s">
        <v>1095</v>
      </c>
      <c r="D952" s="255" t="s">
        <v>1096</v>
      </c>
      <c r="E952" s="255" t="s">
        <v>1097</v>
      </c>
    </row>
    <row r="953" spans="1:5">
      <c r="A953" s="256" t="s">
        <v>1710</v>
      </c>
      <c r="B953" s="256" t="s">
        <v>306</v>
      </c>
      <c r="C953" s="257">
        <v>1</v>
      </c>
      <c r="D953" s="155">
        <v>0.56999999999999995</v>
      </c>
      <c r="E953" s="155">
        <f>ROUND((C953*D953),4)</f>
        <v>0.56999999999999995</v>
      </c>
    </row>
    <row r="954" spans="1:5">
      <c r="A954" s="253" t="s">
        <v>401</v>
      </c>
      <c r="B954" s="253" t="s">
        <v>2</v>
      </c>
      <c r="C954" s="254" t="s">
        <v>2</v>
      </c>
      <c r="D954" s="255" t="s">
        <v>2</v>
      </c>
      <c r="E954" s="255">
        <f>SUM(E953:E953)</f>
        <v>0.56999999999999995</v>
      </c>
    </row>
    <row r="955" spans="1:5" s="84" customFormat="1">
      <c r="A955" s="253" t="s">
        <v>402</v>
      </c>
      <c r="B955" s="253" t="s">
        <v>2</v>
      </c>
      <c r="C955" s="254" t="s">
        <v>2</v>
      </c>
      <c r="D955" s="255" t="s">
        <v>2</v>
      </c>
      <c r="E955" s="255">
        <f>E954</f>
        <v>0.56999999999999995</v>
      </c>
    </row>
    <row r="956" spans="1:5">
      <c r="A956" s="261" t="s">
        <v>586</v>
      </c>
      <c r="B956" s="261"/>
      <c r="C956" s="262"/>
      <c r="D956" s="263"/>
      <c r="E956" s="263"/>
    </row>
    <row r="957" spans="1:5">
      <c r="A957" s="253" t="s">
        <v>587</v>
      </c>
      <c r="B957" s="253"/>
      <c r="C957" s="254"/>
      <c r="D957" s="255"/>
      <c r="E957" s="255"/>
    </row>
    <row r="958" spans="1:5">
      <c r="A958" s="253" t="s">
        <v>459</v>
      </c>
      <c r="B958" s="253"/>
      <c r="C958" s="254"/>
      <c r="D958" s="255"/>
      <c r="E958" s="255"/>
    </row>
    <row r="959" spans="1:5">
      <c r="A959" s="253" t="s">
        <v>1673</v>
      </c>
      <c r="B959" s="253" t="s">
        <v>399</v>
      </c>
      <c r="C959" s="254" t="s">
        <v>1095</v>
      </c>
      <c r="D959" s="255" t="s">
        <v>1096</v>
      </c>
      <c r="E959" s="255" t="s">
        <v>1097</v>
      </c>
    </row>
    <row r="960" spans="1:5">
      <c r="A960" s="256" t="s">
        <v>1138</v>
      </c>
      <c r="B960" s="256" t="s">
        <v>406</v>
      </c>
      <c r="C960" s="257">
        <v>1.8460000000000001</v>
      </c>
      <c r="D960" s="155">
        <v>15.9971</v>
      </c>
      <c r="E960" s="155">
        <f>ROUND((C960*D960),4)</f>
        <v>29.5306</v>
      </c>
    </row>
    <row r="961" spans="1:5">
      <c r="A961" s="256" t="s">
        <v>1160</v>
      </c>
      <c r="B961" s="256" t="s">
        <v>406</v>
      </c>
      <c r="C961" s="257">
        <v>1.8460000000000001</v>
      </c>
      <c r="D961" s="155">
        <v>16.097100000000001</v>
      </c>
      <c r="E961" s="155">
        <f>ROUND((C961*D961),4)</f>
        <v>29.715199999999999</v>
      </c>
    </row>
    <row r="962" spans="1:5">
      <c r="A962" s="256" t="s">
        <v>1139</v>
      </c>
      <c r="B962" s="256" t="s">
        <v>406</v>
      </c>
      <c r="C962" s="257">
        <v>5.5380000000000003</v>
      </c>
      <c r="D962" s="155">
        <v>11.571</v>
      </c>
      <c r="E962" s="155">
        <f>ROUND((C962*D962),4)</f>
        <v>64.080200000000005</v>
      </c>
    </row>
    <row r="963" spans="1:5" ht="24.75">
      <c r="A963" s="256" t="s">
        <v>1391</v>
      </c>
      <c r="B963" s="256" t="s">
        <v>453</v>
      </c>
      <c r="C963" s="257">
        <v>0.67200000000000004</v>
      </c>
      <c r="D963" s="155">
        <v>2.2883</v>
      </c>
      <c r="E963" s="155">
        <f>ROUND((C963*D963),4)</f>
        <v>1.5377000000000001</v>
      </c>
    </row>
    <row r="964" spans="1:5" s="84" customFormat="1" ht="24.75">
      <c r="A964" s="256" t="s">
        <v>1392</v>
      </c>
      <c r="B964" s="256" t="s">
        <v>460</v>
      </c>
      <c r="C964" s="257">
        <v>1.1739999999999999</v>
      </c>
      <c r="D964" s="155">
        <v>1.4218999999999999</v>
      </c>
      <c r="E964" s="155">
        <f>ROUND((C964*D964),4)</f>
        <v>1.6693</v>
      </c>
    </row>
    <row r="965" spans="1:5">
      <c r="A965" s="253" t="s">
        <v>401</v>
      </c>
      <c r="B965" s="253" t="s">
        <v>2</v>
      </c>
      <c r="C965" s="254" t="s">
        <v>2</v>
      </c>
      <c r="D965" s="255" t="s">
        <v>2</v>
      </c>
      <c r="E965" s="255">
        <f>SUM(E960:E964)</f>
        <v>126.53300000000002</v>
      </c>
    </row>
    <row r="966" spans="1:5">
      <c r="A966" s="253" t="s">
        <v>402</v>
      </c>
      <c r="B966" s="253" t="s">
        <v>2</v>
      </c>
      <c r="C966" s="254" t="s">
        <v>2</v>
      </c>
      <c r="D966" s="255" t="s">
        <v>2</v>
      </c>
      <c r="E966" s="255">
        <f>E965</f>
        <v>126.53300000000002</v>
      </c>
    </row>
    <row r="967" spans="1:5">
      <c r="A967" s="261" t="s">
        <v>588</v>
      </c>
      <c r="B967" s="261"/>
      <c r="C967" s="262"/>
      <c r="D967" s="263"/>
      <c r="E967" s="263"/>
    </row>
    <row r="968" spans="1:5">
      <c r="A968" s="253" t="s">
        <v>589</v>
      </c>
      <c r="B968" s="253"/>
      <c r="C968" s="254"/>
      <c r="D968" s="255"/>
      <c r="E968" s="255"/>
    </row>
    <row r="969" spans="1:5">
      <c r="A969" s="253" t="s">
        <v>459</v>
      </c>
      <c r="B969" s="253"/>
      <c r="C969" s="254"/>
      <c r="D969" s="255"/>
      <c r="E969" s="255"/>
    </row>
    <row r="970" spans="1:5">
      <c r="A970" s="253" t="s">
        <v>1673</v>
      </c>
      <c r="B970" s="253" t="s">
        <v>399</v>
      </c>
      <c r="C970" s="254" t="s">
        <v>1095</v>
      </c>
      <c r="D970" s="255" t="s">
        <v>1096</v>
      </c>
      <c r="E970" s="255" t="s">
        <v>1097</v>
      </c>
    </row>
    <row r="971" spans="1:5" ht="24.75">
      <c r="A971" s="256" t="s">
        <v>1393</v>
      </c>
      <c r="B971" s="256" t="s">
        <v>406</v>
      </c>
      <c r="C971" s="257">
        <v>1.55</v>
      </c>
      <c r="D971" s="155">
        <v>11.870799999999999</v>
      </c>
      <c r="E971" s="155">
        <f t="shared" ref="E971:E977" si="18">ROUND((C971*D971),4)</f>
        <v>18.399699999999999</v>
      </c>
    </row>
    <row r="972" spans="1:5" s="84" customFormat="1">
      <c r="A972" s="256" t="s">
        <v>1139</v>
      </c>
      <c r="B972" s="256" t="s">
        <v>406</v>
      </c>
      <c r="C972" s="257">
        <v>2.4500000000000002</v>
      </c>
      <c r="D972" s="155">
        <v>11.571</v>
      </c>
      <c r="E972" s="155">
        <f t="shared" si="18"/>
        <v>28.349</v>
      </c>
    </row>
    <row r="973" spans="1:5" ht="36.75">
      <c r="A973" s="256" t="s">
        <v>1394</v>
      </c>
      <c r="B973" s="256" t="s">
        <v>453</v>
      </c>
      <c r="C973" s="257">
        <v>0.8</v>
      </c>
      <c r="D973" s="155">
        <v>1.2099</v>
      </c>
      <c r="E973" s="155">
        <f t="shared" si="18"/>
        <v>0.96789999999999998</v>
      </c>
    </row>
    <row r="974" spans="1:5" ht="36.75">
      <c r="A974" s="256" t="s">
        <v>1395</v>
      </c>
      <c r="B974" s="256" t="s">
        <v>460</v>
      </c>
      <c r="C974" s="257">
        <v>0.75</v>
      </c>
      <c r="D974" s="155">
        <v>0.27500000000000002</v>
      </c>
      <c r="E974" s="155">
        <f t="shared" si="18"/>
        <v>0.20630000000000001</v>
      </c>
    </row>
    <row r="975" spans="1:5" ht="24.75">
      <c r="A975" s="256" t="s">
        <v>1244</v>
      </c>
      <c r="B975" s="256" t="s">
        <v>1080</v>
      </c>
      <c r="C975" s="257">
        <v>0.85899999999999999</v>
      </c>
      <c r="D975" s="155">
        <v>58.33</v>
      </c>
      <c r="E975" s="155">
        <f t="shared" si="18"/>
        <v>50.105499999999999</v>
      </c>
    </row>
    <row r="976" spans="1:5">
      <c r="A976" s="256" t="s">
        <v>1396</v>
      </c>
      <c r="B976" s="256" t="s">
        <v>423</v>
      </c>
      <c r="C976" s="257">
        <v>212.21</v>
      </c>
      <c r="D976" s="155">
        <v>0.41</v>
      </c>
      <c r="E976" s="155">
        <f t="shared" si="18"/>
        <v>87.006100000000004</v>
      </c>
    </row>
    <row r="977" spans="1:5">
      <c r="A977" s="256" t="s">
        <v>1225</v>
      </c>
      <c r="B977" s="256" t="s">
        <v>1080</v>
      </c>
      <c r="C977" s="257">
        <v>0.57899999999999996</v>
      </c>
      <c r="D977" s="155">
        <v>50</v>
      </c>
      <c r="E977" s="155">
        <f t="shared" si="18"/>
        <v>28.95</v>
      </c>
    </row>
    <row r="978" spans="1:5">
      <c r="A978" s="253" t="s">
        <v>401</v>
      </c>
      <c r="B978" s="253" t="s">
        <v>2</v>
      </c>
      <c r="C978" s="254" t="s">
        <v>2</v>
      </c>
      <c r="D978" s="255" t="s">
        <v>2</v>
      </c>
      <c r="E978" s="255">
        <f>SUM(E971:E977)</f>
        <v>213.9845</v>
      </c>
    </row>
    <row r="979" spans="1:5">
      <c r="A979" s="253" t="s">
        <v>402</v>
      </c>
      <c r="B979" s="253" t="s">
        <v>2</v>
      </c>
      <c r="C979" s="254" t="s">
        <v>2</v>
      </c>
      <c r="D979" s="255" t="s">
        <v>2</v>
      </c>
      <c r="E979" s="255">
        <f>E978</f>
        <v>213.9845</v>
      </c>
    </row>
    <row r="980" spans="1:5">
      <c r="A980" s="261" t="s">
        <v>590</v>
      </c>
      <c r="B980" s="261"/>
      <c r="C980" s="262"/>
      <c r="D980" s="263"/>
      <c r="E980" s="263"/>
    </row>
    <row r="981" spans="1:5">
      <c r="A981" s="253" t="s">
        <v>591</v>
      </c>
      <c r="B981" s="253"/>
      <c r="C981" s="254"/>
      <c r="D981" s="255"/>
      <c r="E981" s="255"/>
    </row>
    <row r="982" spans="1:5">
      <c r="A982" s="253" t="s">
        <v>459</v>
      </c>
      <c r="B982" s="253"/>
      <c r="C982" s="254"/>
      <c r="D982" s="255"/>
      <c r="E982" s="255"/>
    </row>
    <row r="983" spans="1:5" s="84" customFormat="1">
      <c r="A983" s="253" t="s">
        <v>1673</v>
      </c>
      <c r="B983" s="253" t="s">
        <v>399</v>
      </c>
      <c r="C983" s="254" t="s">
        <v>1095</v>
      </c>
      <c r="D983" s="255" t="s">
        <v>1096</v>
      </c>
      <c r="E983" s="255" t="s">
        <v>1097</v>
      </c>
    </row>
    <row r="984" spans="1:5" ht="24.75">
      <c r="A984" s="256" t="s">
        <v>1393</v>
      </c>
      <c r="B984" s="256" t="s">
        <v>406</v>
      </c>
      <c r="C984" s="257">
        <v>1.28</v>
      </c>
      <c r="D984" s="155">
        <v>11.870799999999999</v>
      </c>
      <c r="E984" s="155">
        <f t="shared" ref="E984:E990" si="19">ROUND((C984*D984),4)</f>
        <v>15.194599999999999</v>
      </c>
    </row>
    <row r="985" spans="1:5">
      <c r="A985" s="256" t="s">
        <v>1139</v>
      </c>
      <c r="B985" s="256" t="s">
        <v>406</v>
      </c>
      <c r="C985" s="257">
        <v>2.0299999999999998</v>
      </c>
      <c r="D985" s="155">
        <v>11.571</v>
      </c>
      <c r="E985" s="155">
        <f t="shared" si="19"/>
        <v>23.489100000000001</v>
      </c>
    </row>
    <row r="986" spans="1:5" ht="36.75">
      <c r="A986" s="256" t="s">
        <v>1397</v>
      </c>
      <c r="B986" s="256" t="s">
        <v>453</v>
      </c>
      <c r="C986" s="257">
        <v>0.66</v>
      </c>
      <c r="D986" s="155">
        <v>3.3483000000000001</v>
      </c>
      <c r="E986" s="155">
        <f t="shared" si="19"/>
        <v>2.2099000000000002</v>
      </c>
    </row>
    <row r="987" spans="1:5" ht="36.75">
      <c r="A987" s="256" t="s">
        <v>1398</v>
      </c>
      <c r="B987" s="256" t="s">
        <v>460</v>
      </c>
      <c r="C987" s="257">
        <v>0.62</v>
      </c>
      <c r="D987" s="155">
        <v>1.1184000000000001</v>
      </c>
      <c r="E987" s="155">
        <f t="shared" si="19"/>
        <v>0.69340000000000002</v>
      </c>
    </row>
    <row r="988" spans="1:5" ht="24.75">
      <c r="A988" s="256" t="s">
        <v>1244</v>
      </c>
      <c r="B988" s="256" t="s">
        <v>1080</v>
      </c>
      <c r="C988" s="257">
        <v>0.83899999999999997</v>
      </c>
      <c r="D988" s="155">
        <v>58.33</v>
      </c>
      <c r="E988" s="155">
        <f t="shared" si="19"/>
        <v>48.938899999999997</v>
      </c>
    </row>
    <row r="989" spans="1:5">
      <c r="A989" s="256" t="s">
        <v>1396</v>
      </c>
      <c r="B989" s="256" t="s">
        <v>423</v>
      </c>
      <c r="C989" s="257">
        <v>274.06</v>
      </c>
      <c r="D989" s="155">
        <v>0.41</v>
      </c>
      <c r="E989" s="155">
        <f t="shared" si="19"/>
        <v>112.3646</v>
      </c>
    </row>
    <row r="990" spans="1:5">
      <c r="A990" s="256" t="s">
        <v>1225</v>
      </c>
      <c r="B990" s="256" t="s">
        <v>1080</v>
      </c>
      <c r="C990" s="257">
        <v>0.58099999999999996</v>
      </c>
      <c r="D990" s="155">
        <v>50</v>
      </c>
      <c r="E990" s="155">
        <f t="shared" si="19"/>
        <v>29.05</v>
      </c>
    </row>
    <row r="991" spans="1:5">
      <c r="A991" s="253" t="s">
        <v>401</v>
      </c>
      <c r="B991" s="253" t="s">
        <v>2</v>
      </c>
      <c r="C991" s="254" t="s">
        <v>2</v>
      </c>
      <c r="D991" s="255" t="s">
        <v>2</v>
      </c>
      <c r="E991" s="255">
        <f>SUM(E984:E990)</f>
        <v>231.94049999999999</v>
      </c>
    </row>
    <row r="992" spans="1:5" s="84" customFormat="1">
      <c r="A992" s="253" t="s">
        <v>402</v>
      </c>
      <c r="B992" s="253" t="s">
        <v>2</v>
      </c>
      <c r="C992" s="254" t="s">
        <v>2</v>
      </c>
      <c r="D992" s="255" t="s">
        <v>2</v>
      </c>
      <c r="E992" s="255">
        <f>E991</f>
        <v>231.94049999999999</v>
      </c>
    </row>
    <row r="993" spans="1:5">
      <c r="A993" s="261" t="s">
        <v>592</v>
      </c>
      <c r="B993" s="261"/>
      <c r="C993" s="262"/>
      <c r="D993" s="263"/>
      <c r="E993" s="263"/>
    </row>
    <row r="994" spans="1:5">
      <c r="A994" s="253" t="s">
        <v>593</v>
      </c>
      <c r="B994" s="253"/>
      <c r="C994" s="254"/>
      <c r="D994" s="255"/>
      <c r="E994" s="255"/>
    </row>
    <row r="995" spans="1:5">
      <c r="A995" s="253" t="s">
        <v>486</v>
      </c>
      <c r="B995" s="253"/>
      <c r="C995" s="254"/>
      <c r="D995" s="255"/>
      <c r="E995" s="255"/>
    </row>
    <row r="996" spans="1:5">
      <c r="A996" s="253" t="s">
        <v>1673</v>
      </c>
      <c r="B996" s="253" t="s">
        <v>399</v>
      </c>
      <c r="C996" s="254" t="s">
        <v>1095</v>
      </c>
      <c r="D996" s="255" t="s">
        <v>1096</v>
      </c>
      <c r="E996" s="255" t="s">
        <v>1097</v>
      </c>
    </row>
    <row r="997" spans="1:5" ht="24.75">
      <c r="A997" s="256" t="s">
        <v>1717</v>
      </c>
      <c r="B997" s="256" t="s">
        <v>453</v>
      </c>
      <c r="C997" s="257">
        <v>3.5000000000000001E-3</v>
      </c>
      <c r="D997" s="155">
        <v>181.8355</v>
      </c>
      <c r="E997" s="155">
        <f t="shared" ref="E997:E1005" si="20">ROUND((C997*D997),4)</f>
        <v>0.63639999999999997</v>
      </c>
    </row>
    <row r="998" spans="1:5" ht="24.75">
      <c r="A998" s="256" t="s">
        <v>1399</v>
      </c>
      <c r="B998" s="256" t="s">
        <v>453</v>
      </c>
      <c r="C998" s="257">
        <v>1.34E-2</v>
      </c>
      <c r="D998" s="155">
        <v>132.4983</v>
      </c>
      <c r="E998" s="155">
        <f t="shared" si="20"/>
        <v>1.7755000000000001</v>
      </c>
    </row>
    <row r="999" spans="1:5">
      <c r="A999" s="256" t="s">
        <v>1139</v>
      </c>
      <c r="B999" s="256" t="s">
        <v>406</v>
      </c>
      <c r="C999" s="257">
        <v>0.1067</v>
      </c>
      <c r="D999" s="155">
        <v>11.571</v>
      </c>
      <c r="E999" s="155">
        <f t="shared" si="20"/>
        <v>1.2345999999999999</v>
      </c>
    </row>
    <row r="1000" spans="1:5" ht="24.75">
      <c r="A1000" s="256" t="s">
        <v>1400</v>
      </c>
      <c r="B1000" s="256" t="s">
        <v>453</v>
      </c>
      <c r="C1000" s="257">
        <v>1.34E-2</v>
      </c>
      <c r="D1000" s="155">
        <v>1740.3851</v>
      </c>
      <c r="E1000" s="155">
        <f t="shared" si="20"/>
        <v>23.321200000000001</v>
      </c>
    </row>
    <row r="1001" spans="1:5" ht="24.75">
      <c r="A1001" s="256" t="s">
        <v>1244</v>
      </c>
      <c r="B1001" s="256" t="s">
        <v>1080</v>
      </c>
      <c r="C1001" s="257">
        <v>0.161</v>
      </c>
      <c r="D1001" s="155">
        <v>58.33</v>
      </c>
      <c r="E1001" s="155">
        <f t="shared" si="20"/>
        <v>9.3910999999999998</v>
      </c>
    </row>
    <row r="1002" spans="1:5">
      <c r="A1002" s="256" t="s">
        <v>1396</v>
      </c>
      <c r="B1002" s="256" t="s">
        <v>423</v>
      </c>
      <c r="C1002" s="257">
        <v>28</v>
      </c>
      <c r="D1002" s="155">
        <v>0.41</v>
      </c>
      <c r="E1002" s="155">
        <f t="shared" si="20"/>
        <v>11.48</v>
      </c>
    </row>
    <row r="1003" spans="1:5" s="84" customFormat="1" ht="24.75">
      <c r="A1003" s="256" t="s">
        <v>1401</v>
      </c>
      <c r="B1003" s="256" t="s">
        <v>1080</v>
      </c>
      <c r="C1003" s="257">
        <v>0.31290000000000001</v>
      </c>
      <c r="D1003" s="155">
        <v>63.84</v>
      </c>
      <c r="E1003" s="155">
        <f t="shared" si="20"/>
        <v>19.9755</v>
      </c>
    </row>
    <row r="1004" spans="1:5">
      <c r="A1004" s="256" t="s">
        <v>1225</v>
      </c>
      <c r="B1004" s="256" t="s">
        <v>1080</v>
      </c>
      <c r="C1004" s="257">
        <v>0.1341</v>
      </c>
      <c r="D1004" s="155">
        <v>50</v>
      </c>
      <c r="E1004" s="155">
        <f t="shared" si="20"/>
        <v>6.7050000000000001</v>
      </c>
    </row>
    <row r="1005" spans="1:5" ht="24.75">
      <c r="A1005" s="256" t="s">
        <v>1402</v>
      </c>
      <c r="B1005" s="256" t="s">
        <v>483</v>
      </c>
      <c r="C1005" s="257">
        <v>0.06</v>
      </c>
      <c r="D1005" s="155">
        <v>1979.63</v>
      </c>
      <c r="E1005" s="155">
        <f t="shared" si="20"/>
        <v>118.7778</v>
      </c>
    </row>
    <row r="1006" spans="1:5">
      <c r="A1006" s="253" t="s">
        <v>401</v>
      </c>
      <c r="B1006" s="253" t="s">
        <v>2</v>
      </c>
      <c r="C1006" s="254" t="s">
        <v>2</v>
      </c>
      <c r="D1006" s="255" t="s">
        <v>2</v>
      </c>
      <c r="E1006" s="255">
        <f>SUM(E997:E1005)</f>
        <v>193.2971</v>
      </c>
    </row>
    <row r="1007" spans="1:5">
      <c r="A1007" s="253" t="s">
        <v>402</v>
      </c>
      <c r="B1007" s="253" t="s">
        <v>2</v>
      </c>
      <c r="C1007" s="254" t="s">
        <v>2</v>
      </c>
      <c r="D1007" s="255" t="s">
        <v>2</v>
      </c>
      <c r="E1007" s="255">
        <f>E1006</f>
        <v>193.2971</v>
      </c>
    </row>
    <row r="1008" spans="1:5">
      <c r="A1008" s="261" t="s">
        <v>594</v>
      </c>
      <c r="B1008" s="261"/>
      <c r="C1008" s="262"/>
      <c r="D1008" s="263"/>
      <c r="E1008" s="263"/>
    </row>
    <row r="1009" spans="1:5">
      <c r="A1009" s="253" t="s">
        <v>595</v>
      </c>
      <c r="B1009" s="253"/>
      <c r="C1009" s="254"/>
      <c r="D1009" s="255"/>
      <c r="E1009" s="255"/>
    </row>
    <row r="1010" spans="1:5">
      <c r="A1010" s="253" t="s">
        <v>450</v>
      </c>
      <c r="B1010" s="253"/>
      <c r="C1010" s="254"/>
      <c r="D1010" s="255"/>
      <c r="E1010" s="255"/>
    </row>
    <row r="1011" spans="1:5">
      <c r="A1011" s="253" t="s">
        <v>1673</v>
      </c>
      <c r="B1011" s="253" t="s">
        <v>399</v>
      </c>
      <c r="C1011" s="254" t="s">
        <v>1095</v>
      </c>
      <c r="D1011" s="255" t="s">
        <v>1096</v>
      </c>
      <c r="E1011" s="255" t="s">
        <v>1097</v>
      </c>
    </row>
    <row r="1012" spans="1:5" ht="36.75">
      <c r="A1012" s="256" t="s">
        <v>1403</v>
      </c>
      <c r="B1012" s="256" t="s">
        <v>406</v>
      </c>
      <c r="C1012" s="257">
        <v>1</v>
      </c>
      <c r="D1012" s="155">
        <v>16.577400000000001</v>
      </c>
      <c r="E1012" s="155">
        <f>ROUND((C1012*D1012),4)</f>
        <v>16.577400000000001</v>
      </c>
    </row>
    <row r="1013" spans="1:5" ht="36.75">
      <c r="A1013" s="256" t="s">
        <v>1674</v>
      </c>
      <c r="B1013" s="256" t="s">
        <v>406</v>
      </c>
      <c r="C1013" s="257">
        <v>1</v>
      </c>
      <c r="D1013" s="155">
        <v>35.82</v>
      </c>
      <c r="E1013" s="155">
        <f>ROUND((C1013*D1013),4)</f>
        <v>35.82</v>
      </c>
    </row>
    <row r="1014" spans="1:5" s="84" customFormat="1">
      <c r="A1014" s="256" t="s">
        <v>1404</v>
      </c>
      <c r="B1014" s="256" t="s">
        <v>406</v>
      </c>
      <c r="C1014" s="257">
        <v>1</v>
      </c>
      <c r="D1014" s="155">
        <v>13.038600000000001</v>
      </c>
      <c r="E1014" s="155">
        <f>ROUND((C1014*D1014),4)</f>
        <v>13.038600000000001</v>
      </c>
    </row>
    <row r="1015" spans="1:5" ht="36.75">
      <c r="A1015" s="256" t="s">
        <v>1405</v>
      </c>
      <c r="B1015" s="256" t="s">
        <v>406</v>
      </c>
      <c r="C1015" s="257">
        <v>1</v>
      </c>
      <c r="D1015" s="155">
        <v>14.923999999999999</v>
      </c>
      <c r="E1015" s="155">
        <f>ROUND((C1015*D1015),4)</f>
        <v>14.923999999999999</v>
      </c>
    </row>
    <row r="1016" spans="1:5" ht="36.75">
      <c r="A1016" s="256" t="s">
        <v>1406</v>
      </c>
      <c r="B1016" s="256" t="s">
        <v>406</v>
      </c>
      <c r="C1016" s="257">
        <v>1</v>
      </c>
      <c r="D1016" s="155">
        <v>3.4807999999999999</v>
      </c>
      <c r="E1016" s="155">
        <f>ROUND((C1016*D1016),4)</f>
        <v>3.4807999999999999</v>
      </c>
    </row>
    <row r="1017" spans="1:5">
      <c r="A1017" s="253" t="s">
        <v>401</v>
      </c>
      <c r="B1017" s="253" t="s">
        <v>2</v>
      </c>
      <c r="C1017" s="254" t="s">
        <v>2</v>
      </c>
      <c r="D1017" s="255" t="s">
        <v>2</v>
      </c>
      <c r="E1017" s="255">
        <f>SUM(E1012:E1016)</f>
        <v>83.840800000000016</v>
      </c>
    </row>
    <row r="1018" spans="1:5">
      <c r="A1018" s="253" t="s">
        <v>402</v>
      </c>
      <c r="B1018" s="253" t="s">
        <v>2</v>
      </c>
      <c r="C1018" s="254" t="s">
        <v>2</v>
      </c>
      <c r="D1018" s="255" t="s">
        <v>2</v>
      </c>
      <c r="E1018" s="255">
        <f>E1017</f>
        <v>83.840800000000016</v>
      </c>
    </row>
    <row r="1019" spans="1:5">
      <c r="A1019" s="261" t="s">
        <v>596</v>
      </c>
      <c r="B1019" s="261"/>
      <c r="C1019" s="262"/>
      <c r="D1019" s="263"/>
      <c r="E1019" s="263"/>
    </row>
    <row r="1020" spans="1:5">
      <c r="A1020" s="253" t="s">
        <v>595</v>
      </c>
      <c r="B1020" s="253"/>
      <c r="C1020" s="254"/>
      <c r="D1020" s="255"/>
      <c r="E1020" s="255"/>
    </row>
    <row r="1021" spans="1:5">
      <c r="A1021" s="253" t="s">
        <v>597</v>
      </c>
      <c r="B1021" s="253"/>
      <c r="C1021" s="254"/>
      <c r="D1021" s="255"/>
      <c r="E1021" s="255"/>
    </row>
    <row r="1022" spans="1:5">
      <c r="A1022" s="253" t="s">
        <v>1673</v>
      </c>
      <c r="B1022" s="253" t="s">
        <v>399</v>
      </c>
      <c r="C1022" s="254" t="s">
        <v>1095</v>
      </c>
      <c r="D1022" s="255" t="s">
        <v>1096</v>
      </c>
      <c r="E1022" s="255" t="s">
        <v>1097</v>
      </c>
    </row>
    <row r="1023" spans="1:5" s="84" customFormat="1">
      <c r="A1023" s="256" t="s">
        <v>1404</v>
      </c>
      <c r="B1023" s="256" t="s">
        <v>406</v>
      </c>
      <c r="C1023" s="257">
        <v>1</v>
      </c>
      <c r="D1023" s="155">
        <v>13.038600000000001</v>
      </c>
      <c r="E1023" s="155">
        <f>ROUND((C1023*D1023),4)</f>
        <v>13.038600000000001</v>
      </c>
    </row>
    <row r="1024" spans="1:5" ht="36.75">
      <c r="A1024" s="256" t="s">
        <v>1405</v>
      </c>
      <c r="B1024" s="256" t="s">
        <v>406</v>
      </c>
      <c r="C1024" s="257">
        <v>1</v>
      </c>
      <c r="D1024" s="155">
        <v>14.923999999999999</v>
      </c>
      <c r="E1024" s="155">
        <f>ROUND((C1024*D1024),4)</f>
        <v>14.923999999999999</v>
      </c>
    </row>
    <row r="1025" spans="1:5" ht="36.75">
      <c r="A1025" s="256" t="s">
        <v>1406</v>
      </c>
      <c r="B1025" s="256" t="s">
        <v>406</v>
      </c>
      <c r="C1025" s="257">
        <v>1</v>
      </c>
      <c r="D1025" s="155">
        <v>3.4807999999999999</v>
      </c>
      <c r="E1025" s="155">
        <f>ROUND((C1025*D1025),4)</f>
        <v>3.4807999999999999</v>
      </c>
    </row>
    <row r="1026" spans="1:5">
      <c r="A1026" s="253" t="s">
        <v>401</v>
      </c>
      <c r="B1026" s="253" t="s">
        <v>2</v>
      </c>
      <c r="C1026" s="254" t="s">
        <v>2</v>
      </c>
      <c r="D1026" s="255" t="s">
        <v>2</v>
      </c>
      <c r="E1026" s="255">
        <f>SUM(E1023:E1025)</f>
        <v>31.4434</v>
      </c>
    </row>
    <row r="1027" spans="1:5">
      <c r="A1027" s="253" t="s">
        <v>402</v>
      </c>
      <c r="B1027" s="253" t="s">
        <v>2</v>
      </c>
      <c r="C1027" s="254" t="s">
        <v>2</v>
      </c>
      <c r="D1027" s="255" t="s">
        <v>2</v>
      </c>
      <c r="E1027" s="255">
        <f>E1026</f>
        <v>31.4434</v>
      </c>
    </row>
    <row r="1028" spans="1:5">
      <c r="A1028" s="261" t="s">
        <v>598</v>
      </c>
      <c r="B1028" s="261"/>
      <c r="C1028" s="262"/>
      <c r="D1028" s="263"/>
      <c r="E1028" s="263"/>
    </row>
    <row r="1029" spans="1:5">
      <c r="A1029" s="253" t="s">
        <v>599</v>
      </c>
      <c r="B1029" s="253"/>
      <c r="C1029" s="254"/>
      <c r="D1029" s="255"/>
      <c r="E1029" s="255"/>
    </row>
    <row r="1030" spans="1:5">
      <c r="A1030" s="253" t="s">
        <v>450</v>
      </c>
      <c r="B1030" s="253"/>
      <c r="C1030" s="254"/>
      <c r="D1030" s="255"/>
      <c r="E1030" s="255"/>
    </row>
    <row r="1031" spans="1:5">
      <c r="A1031" s="253" t="s">
        <v>1673</v>
      </c>
      <c r="B1031" s="253" t="s">
        <v>399</v>
      </c>
      <c r="C1031" s="254" t="s">
        <v>1095</v>
      </c>
      <c r="D1031" s="255" t="s">
        <v>1096</v>
      </c>
      <c r="E1031" s="255" t="s">
        <v>1097</v>
      </c>
    </row>
    <row r="1032" spans="1:5" ht="24.75">
      <c r="A1032" s="256" t="s">
        <v>1407</v>
      </c>
      <c r="B1032" s="256" t="s">
        <v>406</v>
      </c>
      <c r="C1032" s="257">
        <v>1</v>
      </c>
      <c r="D1032" s="155">
        <v>1.9133</v>
      </c>
      <c r="E1032" s="155">
        <f>ROUND((C1032*D1032),4)</f>
        <v>1.9133</v>
      </c>
    </row>
    <row r="1033" spans="1:5" ht="24.75">
      <c r="A1033" s="256" t="s">
        <v>1408</v>
      </c>
      <c r="B1033" s="256" t="s">
        <v>406</v>
      </c>
      <c r="C1033" s="257">
        <v>1</v>
      </c>
      <c r="D1033" s="155">
        <v>2.4235000000000002</v>
      </c>
      <c r="E1033" s="155">
        <f>ROUND((C1033*D1033),4)</f>
        <v>2.4235000000000002</v>
      </c>
    </row>
    <row r="1034" spans="1:5" ht="24.75">
      <c r="A1034" s="256" t="s">
        <v>1409</v>
      </c>
      <c r="B1034" s="256" t="s">
        <v>406</v>
      </c>
      <c r="C1034" s="257">
        <v>1</v>
      </c>
      <c r="D1034" s="155">
        <v>0.84179999999999999</v>
      </c>
      <c r="E1034" s="155">
        <f>ROUND((C1034*D1034),4)</f>
        <v>0.84179999999999999</v>
      </c>
    </row>
    <row r="1035" spans="1:5" s="84" customFormat="1">
      <c r="A1035" s="253" t="s">
        <v>401</v>
      </c>
      <c r="B1035" s="253" t="s">
        <v>2</v>
      </c>
      <c r="C1035" s="254" t="s">
        <v>2</v>
      </c>
      <c r="D1035" s="255" t="s">
        <v>2</v>
      </c>
      <c r="E1035" s="255">
        <f>SUM(E1032:E1034)</f>
        <v>5.1786000000000003</v>
      </c>
    </row>
    <row r="1036" spans="1:5">
      <c r="A1036" s="253" t="s">
        <v>402</v>
      </c>
      <c r="B1036" s="253" t="s">
        <v>2</v>
      </c>
      <c r="C1036" s="254" t="s">
        <v>2</v>
      </c>
      <c r="D1036" s="255" t="s">
        <v>2</v>
      </c>
      <c r="E1036" s="255">
        <f>E1035</f>
        <v>5.1786000000000003</v>
      </c>
    </row>
    <row r="1037" spans="1:5">
      <c r="A1037" s="261" t="s">
        <v>600</v>
      </c>
      <c r="B1037" s="261"/>
      <c r="C1037" s="262"/>
      <c r="D1037" s="263"/>
      <c r="E1037" s="263"/>
    </row>
    <row r="1038" spans="1:5">
      <c r="A1038" s="253" t="s">
        <v>599</v>
      </c>
      <c r="B1038" s="253"/>
      <c r="C1038" s="254"/>
      <c r="D1038" s="255"/>
      <c r="E1038" s="255"/>
    </row>
    <row r="1039" spans="1:5">
      <c r="A1039" s="253" t="s">
        <v>597</v>
      </c>
      <c r="B1039" s="253"/>
      <c r="C1039" s="254"/>
      <c r="D1039" s="255"/>
      <c r="E1039" s="255"/>
    </row>
    <row r="1040" spans="1:5">
      <c r="A1040" s="253" t="s">
        <v>1673</v>
      </c>
      <c r="B1040" s="253" t="s">
        <v>399</v>
      </c>
      <c r="C1040" s="254" t="s">
        <v>1095</v>
      </c>
      <c r="D1040" s="255" t="s">
        <v>1096</v>
      </c>
      <c r="E1040" s="255" t="s">
        <v>1097</v>
      </c>
    </row>
    <row r="1041" spans="1:5" ht="24.75">
      <c r="A1041" s="256" t="s">
        <v>1408</v>
      </c>
      <c r="B1041" s="256" t="s">
        <v>406</v>
      </c>
      <c r="C1041" s="257">
        <v>1</v>
      </c>
      <c r="D1041" s="155">
        <v>2.4235000000000002</v>
      </c>
      <c r="E1041" s="155">
        <f>ROUND((C1041*D1041),4)</f>
        <v>2.4235000000000002</v>
      </c>
    </row>
    <row r="1042" spans="1:5" ht="24.75">
      <c r="A1042" s="256" t="s">
        <v>1409</v>
      </c>
      <c r="B1042" s="256" t="s">
        <v>406</v>
      </c>
      <c r="C1042" s="257">
        <v>1</v>
      </c>
      <c r="D1042" s="155">
        <v>0.84179999999999999</v>
      </c>
      <c r="E1042" s="155">
        <f>ROUND((C1042*D1042),4)</f>
        <v>0.84179999999999999</v>
      </c>
    </row>
    <row r="1043" spans="1:5">
      <c r="A1043" s="253" t="s">
        <v>401</v>
      </c>
      <c r="B1043" s="253" t="s">
        <v>2</v>
      </c>
      <c r="C1043" s="254" t="s">
        <v>2</v>
      </c>
      <c r="D1043" s="255" t="s">
        <v>2</v>
      </c>
      <c r="E1043" s="255">
        <f>SUM(E1041:E1042)</f>
        <v>3.2653000000000003</v>
      </c>
    </row>
    <row r="1044" spans="1:5">
      <c r="A1044" s="253" t="s">
        <v>402</v>
      </c>
      <c r="B1044" s="253" t="s">
        <v>2</v>
      </c>
      <c r="C1044" s="254" t="s">
        <v>2</v>
      </c>
      <c r="D1044" s="255" t="s">
        <v>2</v>
      </c>
      <c r="E1044" s="255">
        <f>E1043</f>
        <v>3.2653000000000003</v>
      </c>
    </row>
    <row r="1045" spans="1:5" s="84" customFormat="1">
      <c r="A1045" s="261" t="s">
        <v>601</v>
      </c>
      <c r="B1045" s="261"/>
      <c r="C1045" s="262"/>
      <c r="D1045" s="263"/>
      <c r="E1045" s="263"/>
    </row>
    <row r="1046" spans="1:5">
      <c r="A1046" s="253" t="s">
        <v>449</v>
      </c>
      <c r="B1046" s="253"/>
      <c r="C1046" s="254"/>
      <c r="D1046" s="255"/>
      <c r="E1046" s="255"/>
    </row>
    <row r="1047" spans="1:5">
      <c r="A1047" s="253" t="s">
        <v>405</v>
      </c>
      <c r="B1047" s="253"/>
      <c r="C1047" s="254"/>
      <c r="D1047" s="255"/>
      <c r="E1047" s="255"/>
    </row>
    <row r="1048" spans="1:5">
      <c r="A1048" s="253" t="s">
        <v>1673</v>
      </c>
      <c r="B1048" s="253" t="s">
        <v>399</v>
      </c>
      <c r="C1048" s="254" t="s">
        <v>1095</v>
      </c>
      <c r="D1048" s="255" t="s">
        <v>1096</v>
      </c>
      <c r="E1048" s="255" t="s">
        <v>1097</v>
      </c>
    </row>
    <row r="1049" spans="1:5">
      <c r="A1049" s="256" t="s">
        <v>1410</v>
      </c>
      <c r="B1049" s="256" t="s">
        <v>444</v>
      </c>
      <c r="C1049" s="257">
        <v>20.87</v>
      </c>
      <c r="D1049" s="155">
        <v>3</v>
      </c>
      <c r="E1049" s="155">
        <f>ROUND((C1049*D1049),4)</f>
        <v>62.61</v>
      </c>
    </row>
    <row r="1050" spans="1:5">
      <c r="A1050" s="253" t="s">
        <v>401</v>
      </c>
      <c r="B1050" s="253" t="s">
        <v>2</v>
      </c>
      <c r="C1050" s="254" t="s">
        <v>2</v>
      </c>
      <c r="D1050" s="255" t="s">
        <v>2</v>
      </c>
      <c r="E1050" s="255">
        <f>SUM(E1049:E1049)</f>
        <v>62.61</v>
      </c>
    </row>
    <row r="1051" spans="1:5">
      <c r="A1051" s="253" t="s">
        <v>402</v>
      </c>
      <c r="B1051" s="253" t="s">
        <v>2</v>
      </c>
      <c r="C1051" s="254" t="s">
        <v>2</v>
      </c>
      <c r="D1051" s="255" t="s">
        <v>2</v>
      </c>
      <c r="E1051" s="255">
        <f>E1050</f>
        <v>62.61</v>
      </c>
    </row>
    <row r="1052" spans="1:5">
      <c r="A1052" s="261" t="s">
        <v>602</v>
      </c>
      <c r="B1052" s="261"/>
      <c r="C1052" s="262"/>
      <c r="D1052" s="263"/>
      <c r="E1052" s="263"/>
    </row>
    <row r="1053" spans="1:5">
      <c r="A1053" s="253" t="s">
        <v>1081</v>
      </c>
      <c r="B1053" s="253"/>
      <c r="C1053" s="254"/>
      <c r="D1053" s="255"/>
      <c r="E1053" s="255"/>
    </row>
    <row r="1054" spans="1:5">
      <c r="A1054" s="253" t="s">
        <v>450</v>
      </c>
      <c r="B1054" s="253"/>
      <c r="C1054" s="254"/>
      <c r="D1054" s="255"/>
      <c r="E1054" s="255"/>
    </row>
    <row r="1055" spans="1:5">
      <c r="A1055" s="253" t="s">
        <v>1673</v>
      </c>
      <c r="B1055" s="253" t="s">
        <v>399</v>
      </c>
      <c r="C1055" s="254" t="s">
        <v>1095</v>
      </c>
      <c r="D1055" s="255" t="s">
        <v>1096</v>
      </c>
      <c r="E1055" s="255" t="s">
        <v>1097</v>
      </c>
    </row>
    <row r="1056" spans="1:5" s="84" customFormat="1" ht="36.75">
      <c r="A1056" s="256" t="s">
        <v>1728</v>
      </c>
      <c r="B1056" s="256" t="s">
        <v>406</v>
      </c>
      <c r="C1056" s="257">
        <v>1</v>
      </c>
      <c r="D1056" s="155">
        <v>3.2410000000000001</v>
      </c>
      <c r="E1056" s="155">
        <f t="shared" ref="E1056:E1061" si="21">ROUND((C1056*D1056),4)</f>
        <v>3.2410000000000001</v>
      </c>
    </row>
    <row r="1057" spans="1:5" ht="36.75">
      <c r="A1057" s="256" t="s">
        <v>1729</v>
      </c>
      <c r="B1057" s="256" t="s">
        <v>406</v>
      </c>
      <c r="C1057" s="257">
        <v>1</v>
      </c>
      <c r="D1057" s="155">
        <v>76.17</v>
      </c>
      <c r="E1057" s="155">
        <f t="shared" si="21"/>
        <v>76.17</v>
      </c>
    </row>
    <row r="1058" spans="1:5">
      <c r="A1058" s="256" t="s">
        <v>1411</v>
      </c>
      <c r="B1058" s="256" t="s">
        <v>406</v>
      </c>
      <c r="C1058" s="257">
        <v>1</v>
      </c>
      <c r="D1058" s="155">
        <v>12.5945</v>
      </c>
      <c r="E1058" s="155">
        <f t="shared" si="21"/>
        <v>12.5945</v>
      </c>
    </row>
    <row r="1059" spans="1:5" ht="36.75">
      <c r="A1059" s="256" t="s">
        <v>1730</v>
      </c>
      <c r="B1059" s="256" t="s">
        <v>406</v>
      </c>
      <c r="C1059" s="257">
        <v>1</v>
      </c>
      <c r="D1059" s="155">
        <v>2.3056999999999999</v>
      </c>
      <c r="E1059" s="155">
        <f t="shared" si="21"/>
        <v>2.3056999999999999</v>
      </c>
    </row>
    <row r="1060" spans="1:5" ht="36.75">
      <c r="A1060" s="256" t="s">
        <v>1731</v>
      </c>
      <c r="B1060" s="256" t="s">
        <v>406</v>
      </c>
      <c r="C1060" s="257">
        <v>1</v>
      </c>
      <c r="D1060" s="155">
        <v>0.54590000000000005</v>
      </c>
      <c r="E1060" s="155">
        <f t="shared" si="21"/>
        <v>0.54590000000000005</v>
      </c>
    </row>
    <row r="1061" spans="1:5" ht="36.75">
      <c r="A1061" s="256" t="s">
        <v>1732</v>
      </c>
      <c r="B1061" s="256" t="s">
        <v>406</v>
      </c>
      <c r="C1061" s="257">
        <v>1</v>
      </c>
      <c r="D1061" s="155">
        <v>0.11070000000000001</v>
      </c>
      <c r="E1061" s="155">
        <f t="shared" si="21"/>
        <v>0.11070000000000001</v>
      </c>
    </row>
    <row r="1062" spans="1:5">
      <c r="A1062" s="253" t="s">
        <v>401</v>
      </c>
      <c r="B1062" s="253" t="s">
        <v>2</v>
      </c>
      <c r="C1062" s="254" t="s">
        <v>2</v>
      </c>
      <c r="D1062" s="255" t="s">
        <v>2</v>
      </c>
      <c r="E1062" s="255">
        <f>SUM(E1056:E1061)</f>
        <v>94.967799999999997</v>
      </c>
    </row>
    <row r="1063" spans="1:5">
      <c r="A1063" s="253" t="s">
        <v>402</v>
      </c>
      <c r="B1063" s="253" t="s">
        <v>2</v>
      </c>
      <c r="C1063" s="254" t="s">
        <v>2</v>
      </c>
      <c r="D1063" s="255" t="s">
        <v>2</v>
      </c>
      <c r="E1063" s="255">
        <f>E1062</f>
        <v>94.967799999999997</v>
      </c>
    </row>
    <row r="1064" spans="1:5">
      <c r="A1064" s="261" t="s">
        <v>603</v>
      </c>
      <c r="B1064" s="261"/>
      <c r="C1064" s="262"/>
      <c r="D1064" s="263"/>
      <c r="E1064" s="263"/>
    </row>
    <row r="1065" spans="1:5" s="84" customFormat="1">
      <c r="A1065" s="253" t="s">
        <v>604</v>
      </c>
      <c r="B1065" s="253"/>
      <c r="C1065" s="254"/>
      <c r="D1065" s="255"/>
      <c r="E1065" s="255"/>
    </row>
    <row r="1066" spans="1:5">
      <c r="A1066" s="253" t="s">
        <v>450</v>
      </c>
      <c r="B1066" s="253"/>
      <c r="C1066" s="254"/>
      <c r="D1066" s="255"/>
      <c r="E1066" s="255"/>
    </row>
    <row r="1067" spans="1:5">
      <c r="A1067" s="253" t="s">
        <v>1673</v>
      </c>
      <c r="B1067" s="253" t="s">
        <v>399</v>
      </c>
      <c r="C1067" s="254" t="s">
        <v>1095</v>
      </c>
      <c r="D1067" s="255" t="s">
        <v>1096</v>
      </c>
      <c r="E1067" s="255" t="s">
        <v>1097</v>
      </c>
    </row>
    <row r="1068" spans="1:5" ht="48.75">
      <c r="A1068" s="256" t="s">
        <v>1412</v>
      </c>
      <c r="B1068" s="256" t="s">
        <v>406</v>
      </c>
      <c r="C1068" s="257">
        <v>1</v>
      </c>
      <c r="D1068" s="155">
        <v>2.0789</v>
      </c>
      <c r="E1068" s="155">
        <f t="shared" ref="E1068:E1073" si="22">ROUND((C1068*D1068),4)</f>
        <v>2.0789</v>
      </c>
    </row>
    <row r="1069" spans="1:5" ht="48.75">
      <c r="A1069" s="256" t="s">
        <v>1675</v>
      </c>
      <c r="B1069" s="256" t="s">
        <v>406</v>
      </c>
      <c r="C1069" s="257">
        <v>1</v>
      </c>
      <c r="D1069" s="155">
        <v>62.61</v>
      </c>
      <c r="E1069" s="155">
        <f t="shared" si="22"/>
        <v>62.61</v>
      </c>
    </row>
    <row r="1070" spans="1:5">
      <c r="A1070" s="256" t="s">
        <v>1187</v>
      </c>
      <c r="B1070" s="256" t="s">
        <v>406</v>
      </c>
      <c r="C1070" s="257">
        <v>1</v>
      </c>
      <c r="D1070" s="155">
        <v>12.5945</v>
      </c>
      <c r="E1070" s="155">
        <f t="shared" si="22"/>
        <v>12.5945</v>
      </c>
    </row>
    <row r="1071" spans="1:5" ht="48.75">
      <c r="A1071" s="256" t="s">
        <v>1413</v>
      </c>
      <c r="B1071" s="256" t="s">
        <v>406</v>
      </c>
      <c r="C1071" s="257">
        <v>1</v>
      </c>
      <c r="D1071" s="155">
        <v>1.6631</v>
      </c>
      <c r="E1071" s="155">
        <f t="shared" si="22"/>
        <v>1.6631</v>
      </c>
    </row>
    <row r="1072" spans="1:5" ht="48.75">
      <c r="A1072" s="256" t="s">
        <v>1414</v>
      </c>
      <c r="B1072" s="256" t="s">
        <v>406</v>
      </c>
      <c r="C1072" s="257">
        <v>1</v>
      </c>
      <c r="D1072" s="155">
        <v>0.42480000000000001</v>
      </c>
      <c r="E1072" s="155">
        <f t="shared" si="22"/>
        <v>0.42480000000000001</v>
      </c>
    </row>
    <row r="1073" spans="1:5" ht="48.75">
      <c r="A1073" s="256" t="s">
        <v>1415</v>
      </c>
      <c r="B1073" s="256" t="s">
        <v>406</v>
      </c>
      <c r="C1073" s="257">
        <v>1</v>
      </c>
      <c r="D1073" s="155">
        <v>8.7400000000000005E-2</v>
      </c>
      <c r="E1073" s="155">
        <f t="shared" si="22"/>
        <v>8.7400000000000005E-2</v>
      </c>
    </row>
    <row r="1074" spans="1:5">
      <c r="A1074" s="253" t="s">
        <v>401</v>
      </c>
      <c r="B1074" s="253" t="s">
        <v>2</v>
      </c>
      <c r="C1074" s="254" t="s">
        <v>2</v>
      </c>
      <c r="D1074" s="255" t="s">
        <v>2</v>
      </c>
      <c r="E1074" s="255">
        <f>SUM(E1068:E1073)</f>
        <v>79.458700000000007</v>
      </c>
    </row>
    <row r="1075" spans="1:5">
      <c r="A1075" s="253" t="s">
        <v>402</v>
      </c>
      <c r="B1075" s="253" t="s">
        <v>2</v>
      </c>
      <c r="C1075" s="254" t="s">
        <v>2</v>
      </c>
      <c r="D1075" s="255" t="s">
        <v>2</v>
      </c>
      <c r="E1075" s="255">
        <f>E1074</f>
        <v>79.458700000000007</v>
      </c>
    </row>
    <row r="1076" spans="1:5" s="84" customFormat="1">
      <c r="A1076" s="261" t="s">
        <v>605</v>
      </c>
      <c r="B1076" s="261"/>
      <c r="C1076" s="262"/>
      <c r="D1076" s="263"/>
      <c r="E1076" s="263"/>
    </row>
    <row r="1077" spans="1:5">
      <c r="A1077" s="253" t="s">
        <v>606</v>
      </c>
      <c r="B1077" s="253"/>
      <c r="C1077" s="254"/>
      <c r="D1077" s="255"/>
      <c r="E1077" s="255"/>
    </row>
    <row r="1078" spans="1:5">
      <c r="A1078" s="253" t="s">
        <v>450</v>
      </c>
      <c r="B1078" s="253"/>
      <c r="C1078" s="254"/>
      <c r="D1078" s="255"/>
      <c r="E1078" s="255"/>
    </row>
    <row r="1079" spans="1:5">
      <c r="A1079" s="253" t="s">
        <v>1673</v>
      </c>
      <c r="B1079" s="253" t="s">
        <v>399</v>
      </c>
      <c r="C1079" s="254" t="s">
        <v>1095</v>
      </c>
      <c r="D1079" s="255" t="s">
        <v>1096</v>
      </c>
      <c r="E1079" s="255" t="s">
        <v>1097</v>
      </c>
    </row>
    <row r="1080" spans="1:5" ht="24.75">
      <c r="A1080" s="256" t="s">
        <v>1416</v>
      </c>
      <c r="B1080" s="256" t="s">
        <v>406</v>
      </c>
      <c r="C1080" s="257">
        <v>1</v>
      </c>
      <c r="D1080" s="155">
        <v>55.334800000000001</v>
      </c>
      <c r="E1080" s="155">
        <f>ROUND((C1080*D1080),4)</f>
        <v>55.334800000000001</v>
      </c>
    </row>
    <row r="1081" spans="1:5" ht="36.75">
      <c r="A1081" s="256" t="s">
        <v>1676</v>
      </c>
      <c r="B1081" s="256" t="s">
        <v>406</v>
      </c>
      <c r="C1081" s="257">
        <v>1</v>
      </c>
      <c r="D1081" s="155">
        <v>47.01</v>
      </c>
      <c r="E1081" s="155">
        <f>ROUND((C1081*D1081),4)</f>
        <v>47.01</v>
      </c>
    </row>
    <row r="1082" spans="1:5">
      <c r="A1082" s="256" t="s">
        <v>1417</v>
      </c>
      <c r="B1082" s="256" t="s">
        <v>406</v>
      </c>
      <c r="C1082" s="257">
        <v>1</v>
      </c>
      <c r="D1082" s="155">
        <v>14.599</v>
      </c>
      <c r="E1082" s="155">
        <f>ROUND((C1082*D1082),4)</f>
        <v>14.599</v>
      </c>
    </row>
    <row r="1083" spans="1:5" ht="24.75">
      <c r="A1083" s="256" t="s">
        <v>1418</v>
      </c>
      <c r="B1083" s="256" t="s">
        <v>406</v>
      </c>
      <c r="C1083" s="257">
        <v>1</v>
      </c>
      <c r="D1083" s="155">
        <v>44.233499999999999</v>
      </c>
      <c r="E1083" s="155">
        <f>ROUND((C1083*D1083),4)</f>
        <v>44.233499999999999</v>
      </c>
    </row>
    <row r="1084" spans="1:5" ht="24.75">
      <c r="A1084" s="256" t="s">
        <v>1419</v>
      </c>
      <c r="B1084" s="256" t="s">
        <v>406</v>
      </c>
      <c r="C1084" s="257">
        <v>1</v>
      </c>
      <c r="D1084" s="155">
        <v>13.252800000000001</v>
      </c>
      <c r="E1084" s="155">
        <f>ROUND((C1084*D1084),4)</f>
        <v>13.252800000000001</v>
      </c>
    </row>
    <row r="1085" spans="1:5" s="84" customFormat="1">
      <c r="A1085" s="253" t="s">
        <v>401</v>
      </c>
      <c r="B1085" s="253" t="s">
        <v>2</v>
      </c>
      <c r="C1085" s="254" t="s">
        <v>2</v>
      </c>
      <c r="D1085" s="255" t="s">
        <v>2</v>
      </c>
      <c r="E1085" s="255">
        <f>SUM(E1080:E1084)</f>
        <v>174.43010000000001</v>
      </c>
    </row>
    <row r="1086" spans="1:5">
      <c r="A1086" s="253" t="s">
        <v>402</v>
      </c>
      <c r="B1086" s="253" t="s">
        <v>2</v>
      </c>
      <c r="C1086" s="254" t="s">
        <v>2</v>
      </c>
      <c r="D1086" s="255" t="s">
        <v>2</v>
      </c>
      <c r="E1086" s="255">
        <f>E1085</f>
        <v>174.43010000000001</v>
      </c>
    </row>
    <row r="1087" spans="1:5">
      <c r="A1087" s="261" t="s">
        <v>607</v>
      </c>
      <c r="B1087" s="261"/>
      <c r="C1087" s="262"/>
      <c r="D1087" s="263"/>
      <c r="E1087" s="263"/>
    </row>
    <row r="1088" spans="1:5">
      <c r="A1088" s="253" t="s">
        <v>606</v>
      </c>
      <c r="B1088" s="253"/>
      <c r="C1088" s="254"/>
      <c r="D1088" s="255"/>
      <c r="E1088" s="255"/>
    </row>
    <row r="1089" spans="1:5">
      <c r="A1089" s="253" t="s">
        <v>597</v>
      </c>
      <c r="B1089" s="253"/>
      <c r="C1089" s="254"/>
      <c r="D1089" s="255"/>
      <c r="E1089" s="255"/>
    </row>
    <row r="1090" spans="1:5">
      <c r="A1090" s="253" t="s">
        <v>1673</v>
      </c>
      <c r="B1090" s="253" t="s">
        <v>399</v>
      </c>
      <c r="C1090" s="254" t="s">
        <v>1095</v>
      </c>
      <c r="D1090" s="255" t="s">
        <v>1096</v>
      </c>
      <c r="E1090" s="255" t="s">
        <v>1097</v>
      </c>
    </row>
    <row r="1091" spans="1:5">
      <c r="A1091" s="256" t="s">
        <v>1417</v>
      </c>
      <c r="B1091" s="256" t="s">
        <v>406</v>
      </c>
      <c r="C1091" s="257">
        <v>1</v>
      </c>
      <c r="D1091" s="155">
        <v>14.599</v>
      </c>
      <c r="E1091" s="155">
        <f>ROUND((C1091*D1091),4)</f>
        <v>14.599</v>
      </c>
    </row>
    <row r="1092" spans="1:5" ht="24.75">
      <c r="A1092" s="256" t="s">
        <v>1418</v>
      </c>
      <c r="B1092" s="256" t="s">
        <v>406</v>
      </c>
      <c r="C1092" s="257">
        <v>1</v>
      </c>
      <c r="D1092" s="155">
        <v>44.233499999999999</v>
      </c>
      <c r="E1092" s="155">
        <f>ROUND((C1092*D1092),4)</f>
        <v>44.233499999999999</v>
      </c>
    </row>
    <row r="1093" spans="1:5" ht="24.75">
      <c r="A1093" s="256" t="s">
        <v>1419</v>
      </c>
      <c r="B1093" s="256" t="s">
        <v>406</v>
      </c>
      <c r="C1093" s="257">
        <v>1</v>
      </c>
      <c r="D1093" s="155">
        <v>13.252800000000001</v>
      </c>
      <c r="E1093" s="155">
        <f>ROUND((C1093*D1093),4)</f>
        <v>13.252800000000001</v>
      </c>
    </row>
    <row r="1094" spans="1:5">
      <c r="A1094" s="253" t="s">
        <v>401</v>
      </c>
      <c r="B1094" s="253" t="s">
        <v>2</v>
      </c>
      <c r="C1094" s="254" t="s">
        <v>2</v>
      </c>
      <c r="D1094" s="255" t="s">
        <v>2</v>
      </c>
      <c r="E1094" s="255">
        <f>SUM(E1091:E1093)</f>
        <v>72.085299999999989</v>
      </c>
    </row>
    <row r="1095" spans="1:5">
      <c r="A1095" s="253" t="s">
        <v>402</v>
      </c>
      <c r="B1095" s="253" t="s">
        <v>2</v>
      </c>
      <c r="C1095" s="254" t="s">
        <v>2</v>
      </c>
      <c r="D1095" s="255" t="s">
        <v>2</v>
      </c>
      <c r="E1095" s="255">
        <f>E1094</f>
        <v>72.085299999999989</v>
      </c>
    </row>
    <row r="1096" spans="1:5" s="84" customFormat="1">
      <c r="A1096" s="261" t="s">
        <v>608</v>
      </c>
      <c r="B1096" s="261"/>
      <c r="C1096" s="262"/>
      <c r="D1096" s="263"/>
      <c r="E1096" s="263"/>
    </row>
    <row r="1097" spans="1:5">
      <c r="A1097" s="253" t="s">
        <v>609</v>
      </c>
      <c r="B1097" s="253"/>
      <c r="C1097" s="254"/>
      <c r="D1097" s="255"/>
      <c r="E1097" s="255"/>
    </row>
    <row r="1098" spans="1:5">
      <c r="A1098" s="253" t="s">
        <v>450</v>
      </c>
      <c r="B1098" s="253"/>
      <c r="C1098" s="254"/>
      <c r="D1098" s="255"/>
      <c r="E1098" s="255"/>
    </row>
    <row r="1099" spans="1:5">
      <c r="A1099" s="253" t="s">
        <v>1673</v>
      </c>
      <c r="B1099" s="253" t="s">
        <v>399</v>
      </c>
      <c r="C1099" s="254" t="s">
        <v>1095</v>
      </c>
      <c r="D1099" s="255" t="s">
        <v>1096</v>
      </c>
      <c r="E1099" s="255" t="s">
        <v>1097</v>
      </c>
    </row>
    <row r="1100" spans="1:5" ht="24.75">
      <c r="A1100" s="256" t="s">
        <v>1420</v>
      </c>
      <c r="B1100" s="256" t="s">
        <v>406</v>
      </c>
      <c r="C1100" s="257">
        <v>1</v>
      </c>
      <c r="D1100" s="155">
        <v>2.0280999999999998</v>
      </c>
      <c r="E1100" s="155">
        <f>ROUND((C1100*D1100),4)</f>
        <v>2.0280999999999998</v>
      </c>
    </row>
    <row r="1101" spans="1:5" ht="24.75">
      <c r="A1101" s="256" t="s">
        <v>1421</v>
      </c>
      <c r="B1101" s="256" t="s">
        <v>406</v>
      </c>
      <c r="C1101" s="257">
        <v>1</v>
      </c>
      <c r="D1101" s="155">
        <v>2.4337</v>
      </c>
      <c r="E1101" s="155">
        <f>ROUND((C1101*D1101),4)</f>
        <v>2.4337</v>
      </c>
    </row>
    <row r="1102" spans="1:5" ht="24.75">
      <c r="A1102" s="256" t="s">
        <v>1422</v>
      </c>
      <c r="B1102" s="256" t="s">
        <v>406</v>
      </c>
      <c r="C1102" s="257">
        <v>1</v>
      </c>
      <c r="D1102" s="155">
        <v>0.89229999999999998</v>
      </c>
      <c r="E1102" s="155">
        <f>ROUND((C1102*D1102),4)</f>
        <v>0.89229999999999998</v>
      </c>
    </row>
    <row r="1103" spans="1:5">
      <c r="A1103" s="253" t="s">
        <v>401</v>
      </c>
      <c r="B1103" s="253" t="s">
        <v>2</v>
      </c>
      <c r="C1103" s="254" t="s">
        <v>2</v>
      </c>
      <c r="D1103" s="255" t="s">
        <v>2</v>
      </c>
      <c r="E1103" s="255">
        <f>SUM(E1100:E1102)</f>
        <v>5.3540999999999999</v>
      </c>
    </row>
    <row r="1104" spans="1:5">
      <c r="A1104" s="253" t="s">
        <v>402</v>
      </c>
      <c r="B1104" s="253" t="s">
        <v>2</v>
      </c>
      <c r="C1104" s="254" t="s">
        <v>2</v>
      </c>
      <c r="D1104" s="255" t="s">
        <v>2</v>
      </c>
      <c r="E1104" s="255">
        <f>E1103</f>
        <v>5.3540999999999999</v>
      </c>
    </row>
    <row r="1105" spans="1:5" s="84" customFormat="1">
      <c r="A1105" s="261" t="s">
        <v>610</v>
      </c>
      <c r="B1105" s="261"/>
      <c r="C1105" s="262"/>
      <c r="D1105" s="263"/>
      <c r="E1105" s="263"/>
    </row>
    <row r="1106" spans="1:5">
      <c r="A1106" s="253" t="s">
        <v>609</v>
      </c>
      <c r="B1106" s="253"/>
      <c r="C1106" s="254"/>
      <c r="D1106" s="255"/>
      <c r="E1106" s="255"/>
    </row>
    <row r="1107" spans="1:5">
      <c r="A1107" s="253" t="s">
        <v>597</v>
      </c>
      <c r="B1107" s="253"/>
      <c r="C1107" s="254"/>
      <c r="D1107" s="255"/>
      <c r="E1107" s="255"/>
    </row>
    <row r="1108" spans="1:5">
      <c r="A1108" s="253" t="s">
        <v>1673</v>
      </c>
      <c r="B1108" s="253" t="s">
        <v>399</v>
      </c>
      <c r="C1108" s="254" t="s">
        <v>1095</v>
      </c>
      <c r="D1108" s="255" t="s">
        <v>1096</v>
      </c>
      <c r="E1108" s="255" t="s">
        <v>1097</v>
      </c>
    </row>
    <row r="1109" spans="1:5" ht="24.75">
      <c r="A1109" s="256" t="s">
        <v>1421</v>
      </c>
      <c r="B1109" s="256" t="s">
        <v>406</v>
      </c>
      <c r="C1109" s="257">
        <v>1</v>
      </c>
      <c r="D1109" s="155">
        <v>2.4337</v>
      </c>
      <c r="E1109" s="155">
        <f>ROUND((C1109*D1109),4)</f>
        <v>2.4337</v>
      </c>
    </row>
    <row r="1110" spans="1:5" ht="24.75">
      <c r="A1110" s="256" t="s">
        <v>1422</v>
      </c>
      <c r="B1110" s="256" t="s">
        <v>406</v>
      </c>
      <c r="C1110" s="257">
        <v>1</v>
      </c>
      <c r="D1110" s="155">
        <v>0.89229999999999998</v>
      </c>
      <c r="E1110" s="155">
        <f>ROUND((C1110*D1110),4)</f>
        <v>0.89229999999999998</v>
      </c>
    </row>
    <row r="1111" spans="1:5">
      <c r="A1111" s="253" t="s">
        <v>401</v>
      </c>
      <c r="B1111" s="253" t="s">
        <v>2</v>
      </c>
      <c r="C1111" s="254" t="s">
        <v>2</v>
      </c>
      <c r="D1111" s="255" t="s">
        <v>2</v>
      </c>
      <c r="E1111" s="255">
        <f>SUM(E1109:E1110)</f>
        <v>3.3260000000000001</v>
      </c>
    </row>
    <row r="1112" spans="1:5">
      <c r="A1112" s="253" t="s">
        <v>402</v>
      </c>
      <c r="B1112" s="253" t="s">
        <v>2</v>
      </c>
      <c r="C1112" s="254" t="s">
        <v>2</v>
      </c>
      <c r="D1112" s="255" t="s">
        <v>2</v>
      </c>
      <c r="E1112" s="255">
        <f>E1111</f>
        <v>3.3260000000000001</v>
      </c>
    </row>
    <row r="1113" spans="1:5">
      <c r="A1113" s="261" t="s">
        <v>611</v>
      </c>
      <c r="B1113" s="261"/>
      <c r="C1113" s="262"/>
      <c r="D1113" s="263"/>
      <c r="E1113" s="263"/>
    </row>
    <row r="1114" spans="1:5">
      <c r="A1114" s="253" t="s">
        <v>612</v>
      </c>
      <c r="B1114" s="253"/>
      <c r="C1114" s="254"/>
      <c r="D1114" s="255"/>
      <c r="E1114" s="255"/>
    </row>
    <row r="1115" spans="1:5">
      <c r="A1115" s="253" t="s">
        <v>450</v>
      </c>
      <c r="B1115" s="253"/>
      <c r="C1115" s="254"/>
      <c r="D1115" s="255"/>
      <c r="E1115" s="255"/>
    </row>
    <row r="1116" spans="1:5" s="84" customFormat="1">
      <c r="A1116" s="253" t="s">
        <v>1673</v>
      </c>
      <c r="B1116" s="253" t="s">
        <v>399</v>
      </c>
      <c r="C1116" s="254" t="s">
        <v>1095</v>
      </c>
      <c r="D1116" s="255" t="s">
        <v>1096</v>
      </c>
      <c r="E1116" s="255" t="s">
        <v>1097</v>
      </c>
    </row>
    <row r="1117" spans="1:5" ht="24.75">
      <c r="A1117" s="256" t="s">
        <v>1423</v>
      </c>
      <c r="B1117" s="256" t="s">
        <v>406</v>
      </c>
      <c r="C1117" s="257">
        <v>1</v>
      </c>
      <c r="D1117" s="155">
        <v>6.6996000000000002</v>
      </c>
      <c r="E1117" s="155">
        <f>ROUND((C1117*D1117),4)</f>
        <v>6.6996000000000002</v>
      </c>
    </row>
    <row r="1118" spans="1:5" ht="24.75">
      <c r="A1118" s="256" t="s">
        <v>1424</v>
      </c>
      <c r="B1118" s="256" t="s">
        <v>406</v>
      </c>
      <c r="C1118" s="257">
        <v>1</v>
      </c>
      <c r="D1118" s="155">
        <v>2.2610999999999999</v>
      </c>
      <c r="E1118" s="155">
        <f>ROUND((C1118*D1118),4)</f>
        <v>2.2610999999999999</v>
      </c>
    </row>
    <row r="1119" spans="1:5" ht="24.75">
      <c r="A1119" s="256" t="s">
        <v>1425</v>
      </c>
      <c r="B1119" s="256" t="s">
        <v>406</v>
      </c>
      <c r="C1119" s="257">
        <v>1</v>
      </c>
      <c r="D1119" s="155">
        <v>7.3361000000000001</v>
      </c>
      <c r="E1119" s="155">
        <f>ROUND((C1119*D1119),4)</f>
        <v>7.3361000000000001</v>
      </c>
    </row>
    <row r="1120" spans="1:5" ht="24.75">
      <c r="A1120" s="256" t="s">
        <v>1677</v>
      </c>
      <c r="B1120" s="256" t="s">
        <v>406</v>
      </c>
      <c r="C1120" s="257">
        <v>1</v>
      </c>
      <c r="D1120" s="155">
        <v>53.88</v>
      </c>
      <c r="E1120" s="155">
        <f>ROUND((C1120*D1120),4)</f>
        <v>53.88</v>
      </c>
    </row>
    <row r="1121" spans="1:5">
      <c r="A1121" s="256" t="s">
        <v>1426</v>
      </c>
      <c r="B1121" s="256" t="s">
        <v>406</v>
      </c>
      <c r="C1121" s="257">
        <v>1</v>
      </c>
      <c r="D1121" s="155">
        <v>14.4933</v>
      </c>
      <c r="E1121" s="155">
        <f>ROUND((C1121*D1121),4)</f>
        <v>14.4933</v>
      </c>
    </row>
    <row r="1122" spans="1:5">
      <c r="A1122" s="253" t="s">
        <v>401</v>
      </c>
      <c r="B1122" s="253" t="s">
        <v>2</v>
      </c>
      <c r="C1122" s="254" t="s">
        <v>2</v>
      </c>
      <c r="D1122" s="255" t="s">
        <v>2</v>
      </c>
      <c r="E1122" s="255">
        <f>SUM(E1117:E1121)</f>
        <v>84.670100000000005</v>
      </c>
    </row>
    <row r="1123" spans="1:5">
      <c r="A1123" s="253" t="s">
        <v>402</v>
      </c>
      <c r="B1123" s="253" t="s">
        <v>2</v>
      </c>
      <c r="C1123" s="254" t="s">
        <v>2</v>
      </c>
      <c r="D1123" s="255" t="s">
        <v>2</v>
      </c>
      <c r="E1123" s="255">
        <f>E1122</f>
        <v>84.670100000000005</v>
      </c>
    </row>
    <row r="1124" spans="1:5">
      <c r="A1124" s="261" t="s">
        <v>613</v>
      </c>
      <c r="B1124" s="261"/>
      <c r="C1124" s="262"/>
      <c r="D1124" s="263"/>
      <c r="E1124" s="263"/>
    </row>
    <row r="1125" spans="1:5">
      <c r="A1125" s="253" t="s">
        <v>612</v>
      </c>
      <c r="B1125" s="253"/>
      <c r="C1125" s="254"/>
      <c r="D1125" s="255"/>
      <c r="E1125" s="255"/>
    </row>
    <row r="1126" spans="1:5">
      <c r="A1126" s="253" t="s">
        <v>597</v>
      </c>
      <c r="B1126" s="253"/>
      <c r="C1126" s="254"/>
      <c r="D1126" s="255"/>
      <c r="E1126" s="255"/>
    </row>
    <row r="1127" spans="1:5" s="84" customFormat="1">
      <c r="A1127" s="253" t="s">
        <v>1673</v>
      </c>
      <c r="B1127" s="253" t="s">
        <v>399</v>
      </c>
      <c r="C1127" s="254" t="s">
        <v>1095</v>
      </c>
      <c r="D1127" s="255" t="s">
        <v>1096</v>
      </c>
      <c r="E1127" s="255" t="s">
        <v>1097</v>
      </c>
    </row>
    <row r="1128" spans="1:5" ht="24.75">
      <c r="A1128" s="256" t="s">
        <v>1423</v>
      </c>
      <c r="B1128" s="256" t="s">
        <v>406</v>
      </c>
      <c r="C1128" s="257">
        <v>1</v>
      </c>
      <c r="D1128" s="155">
        <v>6.6996000000000002</v>
      </c>
      <c r="E1128" s="155">
        <f>ROUND((C1128*D1128),4)</f>
        <v>6.6996000000000002</v>
      </c>
    </row>
    <row r="1129" spans="1:5" ht="24.75">
      <c r="A1129" s="256" t="s">
        <v>1424</v>
      </c>
      <c r="B1129" s="256" t="s">
        <v>406</v>
      </c>
      <c r="C1129" s="257">
        <v>1</v>
      </c>
      <c r="D1129" s="155">
        <v>2.2610999999999999</v>
      </c>
      <c r="E1129" s="155">
        <f>ROUND((C1129*D1129),4)</f>
        <v>2.2610999999999999</v>
      </c>
    </row>
    <row r="1130" spans="1:5">
      <c r="A1130" s="256" t="s">
        <v>1426</v>
      </c>
      <c r="B1130" s="256" t="s">
        <v>406</v>
      </c>
      <c r="C1130" s="257">
        <v>1</v>
      </c>
      <c r="D1130" s="155">
        <v>14.4933</v>
      </c>
      <c r="E1130" s="155">
        <f>ROUND((C1130*D1130),4)</f>
        <v>14.4933</v>
      </c>
    </row>
    <row r="1131" spans="1:5">
      <c r="A1131" s="253" t="s">
        <v>401</v>
      </c>
      <c r="B1131" s="253" t="s">
        <v>2</v>
      </c>
      <c r="C1131" s="254" t="s">
        <v>2</v>
      </c>
      <c r="D1131" s="255" t="s">
        <v>2</v>
      </c>
      <c r="E1131" s="255">
        <f>SUM(E1128:E1130)</f>
        <v>23.454000000000001</v>
      </c>
    </row>
    <row r="1132" spans="1:5">
      <c r="A1132" s="253" t="s">
        <v>402</v>
      </c>
      <c r="B1132" s="253" t="s">
        <v>2</v>
      </c>
      <c r="C1132" s="254" t="s">
        <v>2</v>
      </c>
      <c r="D1132" s="255" t="s">
        <v>2</v>
      </c>
      <c r="E1132" s="255">
        <f>E1131</f>
        <v>23.454000000000001</v>
      </c>
    </row>
    <row r="1133" spans="1:5">
      <c r="A1133" s="261" t="s">
        <v>614</v>
      </c>
      <c r="B1133" s="261"/>
      <c r="C1133" s="262"/>
      <c r="D1133" s="263"/>
      <c r="E1133" s="263"/>
    </row>
    <row r="1134" spans="1:5">
      <c r="A1134" s="253" t="s">
        <v>615</v>
      </c>
      <c r="B1134" s="253"/>
      <c r="C1134" s="254"/>
      <c r="D1134" s="255"/>
      <c r="E1134" s="255"/>
    </row>
    <row r="1135" spans="1:5">
      <c r="A1135" s="253" t="s">
        <v>450</v>
      </c>
      <c r="B1135" s="253"/>
      <c r="C1135" s="254"/>
      <c r="D1135" s="255"/>
      <c r="E1135" s="255"/>
    </row>
    <row r="1136" spans="1:5" s="84" customFormat="1">
      <c r="A1136" s="253" t="s">
        <v>1673</v>
      </c>
      <c r="B1136" s="253" t="s">
        <v>399</v>
      </c>
      <c r="C1136" s="254" t="s">
        <v>1095</v>
      </c>
      <c r="D1136" s="255" t="s">
        <v>1096</v>
      </c>
      <c r="E1136" s="255" t="s">
        <v>1097</v>
      </c>
    </row>
    <row r="1137" spans="1:5" ht="24.75">
      <c r="A1137" s="256" t="s">
        <v>1733</v>
      </c>
      <c r="B1137" s="256" t="s">
        <v>406</v>
      </c>
      <c r="C1137" s="257">
        <v>1</v>
      </c>
      <c r="D1137" s="155">
        <v>80.58</v>
      </c>
      <c r="E1137" s="155">
        <f>ROUND((C1137*D1137),4)</f>
        <v>80.58</v>
      </c>
    </row>
    <row r="1138" spans="1:5" ht="24.75">
      <c r="A1138" s="256" t="s">
        <v>1734</v>
      </c>
      <c r="B1138" s="256" t="s">
        <v>406</v>
      </c>
      <c r="C1138" s="257">
        <v>1</v>
      </c>
      <c r="D1138" s="155">
        <v>50</v>
      </c>
      <c r="E1138" s="155">
        <f>ROUND((C1138*D1138),4)</f>
        <v>50</v>
      </c>
    </row>
    <row r="1139" spans="1:5">
      <c r="A1139" s="256" t="s">
        <v>1426</v>
      </c>
      <c r="B1139" s="256" t="s">
        <v>406</v>
      </c>
      <c r="C1139" s="257">
        <v>1</v>
      </c>
      <c r="D1139" s="155">
        <v>14.4933</v>
      </c>
      <c r="E1139" s="155">
        <f>ROUND((C1139*D1139),4)</f>
        <v>14.4933</v>
      </c>
    </row>
    <row r="1140" spans="1:5" ht="24.75">
      <c r="A1140" s="256" t="s">
        <v>1735</v>
      </c>
      <c r="B1140" s="256" t="s">
        <v>406</v>
      </c>
      <c r="C1140" s="257">
        <v>1</v>
      </c>
      <c r="D1140" s="155">
        <v>40</v>
      </c>
      <c r="E1140" s="155">
        <f>ROUND((C1140*D1140),4)</f>
        <v>40</v>
      </c>
    </row>
    <row r="1141" spans="1:5" ht="24.75">
      <c r="A1141" s="256" t="s">
        <v>1736</v>
      </c>
      <c r="B1141" s="256" t="s">
        <v>406</v>
      </c>
      <c r="C1141" s="257">
        <v>1</v>
      </c>
      <c r="D1141" s="155">
        <v>9</v>
      </c>
      <c r="E1141" s="155">
        <f>ROUND((C1141*D1141),4)</f>
        <v>9</v>
      </c>
    </row>
    <row r="1142" spans="1:5">
      <c r="A1142" s="253" t="s">
        <v>401</v>
      </c>
      <c r="B1142" s="253" t="s">
        <v>2</v>
      </c>
      <c r="C1142" s="254" t="s">
        <v>2</v>
      </c>
      <c r="D1142" s="255" t="s">
        <v>2</v>
      </c>
      <c r="E1142" s="255">
        <f>SUM(E1137:E1141)</f>
        <v>194.07329999999999</v>
      </c>
    </row>
    <row r="1143" spans="1:5">
      <c r="A1143" s="253" t="s">
        <v>402</v>
      </c>
      <c r="B1143" s="253" t="s">
        <v>2</v>
      </c>
      <c r="C1143" s="254" t="s">
        <v>2</v>
      </c>
      <c r="D1143" s="255" t="s">
        <v>2</v>
      </c>
      <c r="E1143" s="255">
        <f>E1142</f>
        <v>194.07329999999999</v>
      </c>
    </row>
    <row r="1144" spans="1:5">
      <c r="A1144" s="261" t="s">
        <v>616</v>
      </c>
      <c r="B1144" s="261"/>
      <c r="C1144" s="262"/>
      <c r="D1144" s="263"/>
      <c r="E1144" s="263"/>
    </row>
    <row r="1145" spans="1:5">
      <c r="A1145" s="253" t="s">
        <v>617</v>
      </c>
      <c r="B1145" s="253"/>
      <c r="C1145" s="254"/>
      <c r="D1145" s="255"/>
      <c r="E1145" s="255"/>
    </row>
    <row r="1146" spans="1:5">
      <c r="A1146" s="253" t="s">
        <v>450</v>
      </c>
      <c r="B1146" s="253"/>
      <c r="C1146" s="254"/>
      <c r="D1146" s="255"/>
      <c r="E1146" s="255"/>
    </row>
    <row r="1147" spans="1:5" s="84" customFormat="1">
      <c r="A1147" s="253" t="s">
        <v>1673</v>
      </c>
      <c r="B1147" s="253" t="s">
        <v>399</v>
      </c>
      <c r="C1147" s="254" t="s">
        <v>1095</v>
      </c>
      <c r="D1147" s="255" t="s">
        <v>1096</v>
      </c>
      <c r="E1147" s="255" t="s">
        <v>1097</v>
      </c>
    </row>
    <row r="1148" spans="1:5" ht="36.75">
      <c r="A1148" s="256" t="s">
        <v>1427</v>
      </c>
      <c r="B1148" s="256" t="s">
        <v>406</v>
      </c>
      <c r="C1148" s="257">
        <v>1</v>
      </c>
      <c r="D1148" s="155">
        <v>19.335100000000001</v>
      </c>
      <c r="E1148" s="155">
        <f>ROUND((C1148*D1148),4)</f>
        <v>19.335100000000001</v>
      </c>
    </row>
    <row r="1149" spans="1:5" ht="36.75">
      <c r="A1149" s="256" t="s">
        <v>1678</v>
      </c>
      <c r="B1149" s="256" t="s">
        <v>406</v>
      </c>
      <c r="C1149" s="257">
        <v>1</v>
      </c>
      <c r="D1149" s="155">
        <v>44.31</v>
      </c>
      <c r="E1149" s="155">
        <f>ROUND((C1149*D1149),4)</f>
        <v>44.31</v>
      </c>
    </row>
    <row r="1150" spans="1:5" ht="36.75">
      <c r="A1150" s="256" t="s">
        <v>1428</v>
      </c>
      <c r="B1150" s="256" t="s">
        <v>406</v>
      </c>
      <c r="C1150" s="257">
        <v>1</v>
      </c>
      <c r="D1150" s="155">
        <v>18.7761</v>
      </c>
      <c r="E1150" s="155">
        <f>ROUND((C1150*D1150),4)</f>
        <v>18.7761</v>
      </c>
    </row>
    <row r="1151" spans="1:5">
      <c r="A1151" s="256" t="s">
        <v>1404</v>
      </c>
      <c r="B1151" s="256" t="s">
        <v>406</v>
      </c>
      <c r="C1151" s="257">
        <v>1</v>
      </c>
      <c r="D1151" s="155">
        <v>13.038600000000001</v>
      </c>
      <c r="E1151" s="155">
        <f>ROUND((C1151*D1151),4)</f>
        <v>13.038600000000001</v>
      </c>
    </row>
    <row r="1152" spans="1:5" ht="36.75">
      <c r="A1152" s="256" t="s">
        <v>1429</v>
      </c>
      <c r="B1152" s="256" t="s">
        <v>406</v>
      </c>
      <c r="C1152" s="257">
        <v>1</v>
      </c>
      <c r="D1152" s="155">
        <v>5.1626000000000003</v>
      </c>
      <c r="E1152" s="155">
        <f>ROUND((C1152*D1152),4)</f>
        <v>5.1626000000000003</v>
      </c>
    </row>
    <row r="1153" spans="1:5">
      <c r="A1153" s="253" t="s">
        <v>401</v>
      </c>
      <c r="B1153" s="253" t="s">
        <v>2</v>
      </c>
      <c r="C1153" s="254" t="s">
        <v>2</v>
      </c>
      <c r="D1153" s="255" t="s">
        <v>2</v>
      </c>
      <c r="E1153" s="255">
        <f>SUM(E1148:E1152)</f>
        <v>100.6224</v>
      </c>
    </row>
    <row r="1154" spans="1:5">
      <c r="A1154" s="253" t="s">
        <v>402</v>
      </c>
      <c r="B1154" s="253" t="s">
        <v>2</v>
      </c>
      <c r="C1154" s="254" t="s">
        <v>2</v>
      </c>
      <c r="D1154" s="255" t="s">
        <v>2</v>
      </c>
      <c r="E1154" s="255">
        <f>E1153</f>
        <v>100.6224</v>
      </c>
    </row>
    <row r="1155" spans="1:5" s="84" customFormat="1">
      <c r="A1155" s="261" t="s">
        <v>618</v>
      </c>
      <c r="B1155" s="261"/>
      <c r="C1155" s="262"/>
      <c r="D1155" s="263"/>
      <c r="E1155" s="263"/>
    </row>
    <row r="1156" spans="1:5">
      <c r="A1156" s="253" t="s">
        <v>617</v>
      </c>
      <c r="B1156" s="253"/>
      <c r="C1156" s="254"/>
      <c r="D1156" s="255"/>
      <c r="E1156" s="255"/>
    </row>
    <row r="1157" spans="1:5">
      <c r="A1157" s="253" t="s">
        <v>597</v>
      </c>
      <c r="B1157" s="253"/>
      <c r="C1157" s="254"/>
      <c r="D1157" s="255"/>
      <c r="E1157" s="255"/>
    </row>
    <row r="1158" spans="1:5">
      <c r="A1158" s="253" t="s">
        <v>1673</v>
      </c>
      <c r="B1158" s="253" t="s">
        <v>399</v>
      </c>
      <c r="C1158" s="254" t="s">
        <v>1095</v>
      </c>
      <c r="D1158" s="255" t="s">
        <v>1096</v>
      </c>
      <c r="E1158" s="255" t="s">
        <v>1097</v>
      </c>
    </row>
    <row r="1159" spans="1:5" ht="36.75">
      <c r="A1159" s="256" t="s">
        <v>1428</v>
      </c>
      <c r="B1159" s="256" t="s">
        <v>406</v>
      </c>
      <c r="C1159" s="257">
        <v>1</v>
      </c>
      <c r="D1159" s="155">
        <v>18.7761</v>
      </c>
      <c r="E1159" s="155">
        <f>ROUND((C1159*D1159),4)</f>
        <v>18.7761</v>
      </c>
    </row>
    <row r="1160" spans="1:5">
      <c r="A1160" s="256" t="s">
        <v>1404</v>
      </c>
      <c r="B1160" s="256" t="s">
        <v>406</v>
      </c>
      <c r="C1160" s="257">
        <v>1</v>
      </c>
      <c r="D1160" s="155">
        <v>13.038600000000001</v>
      </c>
      <c r="E1160" s="155">
        <f>ROUND((C1160*D1160),4)</f>
        <v>13.038600000000001</v>
      </c>
    </row>
    <row r="1161" spans="1:5" ht="36.75">
      <c r="A1161" s="256" t="s">
        <v>1429</v>
      </c>
      <c r="B1161" s="256" t="s">
        <v>406</v>
      </c>
      <c r="C1161" s="257">
        <v>1</v>
      </c>
      <c r="D1161" s="155">
        <v>5.1626000000000003</v>
      </c>
      <c r="E1161" s="155">
        <f>ROUND((C1161*D1161),4)</f>
        <v>5.1626000000000003</v>
      </c>
    </row>
    <row r="1162" spans="1:5">
      <c r="A1162" s="253" t="s">
        <v>401</v>
      </c>
      <c r="B1162" s="253" t="s">
        <v>2</v>
      </c>
      <c r="C1162" s="254" t="s">
        <v>2</v>
      </c>
      <c r="D1162" s="255" t="s">
        <v>2</v>
      </c>
      <c r="E1162" s="255">
        <f>SUM(E1159:E1161)</f>
        <v>36.9773</v>
      </c>
    </row>
    <row r="1163" spans="1:5">
      <c r="A1163" s="253" t="s">
        <v>402</v>
      </c>
      <c r="B1163" s="253" t="s">
        <v>2</v>
      </c>
      <c r="C1163" s="254" t="s">
        <v>2</v>
      </c>
      <c r="D1163" s="255" t="s">
        <v>2</v>
      </c>
      <c r="E1163" s="255">
        <f>E1162</f>
        <v>36.9773</v>
      </c>
    </row>
    <row r="1164" spans="1:5">
      <c r="A1164" s="261" t="s">
        <v>619</v>
      </c>
      <c r="B1164" s="261"/>
      <c r="C1164" s="262"/>
      <c r="D1164" s="263"/>
      <c r="E1164" s="263"/>
    </row>
    <row r="1165" spans="1:5">
      <c r="A1165" s="253" t="s">
        <v>620</v>
      </c>
      <c r="B1165" s="253"/>
      <c r="C1165" s="254"/>
      <c r="D1165" s="255"/>
      <c r="E1165" s="255"/>
    </row>
    <row r="1166" spans="1:5" s="84" customFormat="1">
      <c r="A1166" s="253" t="s">
        <v>450</v>
      </c>
      <c r="B1166" s="253"/>
      <c r="C1166" s="254"/>
      <c r="D1166" s="255"/>
      <c r="E1166" s="255"/>
    </row>
    <row r="1167" spans="1:5">
      <c r="A1167" s="253" t="s">
        <v>1673</v>
      </c>
      <c r="B1167" s="253" t="s">
        <v>399</v>
      </c>
      <c r="C1167" s="254" t="s">
        <v>1095</v>
      </c>
      <c r="D1167" s="255" t="s">
        <v>1096</v>
      </c>
      <c r="E1167" s="255" t="s">
        <v>1097</v>
      </c>
    </row>
    <row r="1168" spans="1:5" ht="36.75">
      <c r="A1168" s="256" t="s">
        <v>1430</v>
      </c>
      <c r="B1168" s="256" t="s">
        <v>406</v>
      </c>
      <c r="C1168" s="257">
        <v>1</v>
      </c>
      <c r="D1168" s="155">
        <v>17.969100000000001</v>
      </c>
      <c r="E1168" s="155">
        <f t="shared" ref="E1168:E1173" si="23">ROUND((C1168*D1168),4)</f>
        <v>17.969100000000001</v>
      </c>
    </row>
    <row r="1169" spans="1:5" ht="36.75">
      <c r="A1169" s="256" t="s">
        <v>1679</v>
      </c>
      <c r="B1169" s="256" t="s">
        <v>406</v>
      </c>
      <c r="C1169" s="257">
        <v>1</v>
      </c>
      <c r="D1169" s="155">
        <v>76.17</v>
      </c>
      <c r="E1169" s="155">
        <f t="shared" si="23"/>
        <v>76.17</v>
      </c>
    </row>
    <row r="1170" spans="1:5">
      <c r="A1170" s="256" t="s">
        <v>1187</v>
      </c>
      <c r="B1170" s="256" t="s">
        <v>406</v>
      </c>
      <c r="C1170" s="257">
        <v>1</v>
      </c>
      <c r="D1170" s="155">
        <v>12.5945</v>
      </c>
      <c r="E1170" s="155">
        <f t="shared" si="23"/>
        <v>12.5945</v>
      </c>
    </row>
    <row r="1171" spans="1:5" ht="36.75">
      <c r="A1171" s="256" t="s">
        <v>1431</v>
      </c>
      <c r="B1171" s="256" t="s">
        <v>406</v>
      </c>
      <c r="C1171" s="257">
        <v>1</v>
      </c>
      <c r="D1171" s="155">
        <v>14.375299999999999</v>
      </c>
      <c r="E1171" s="155">
        <f t="shared" si="23"/>
        <v>14.375299999999999</v>
      </c>
    </row>
    <row r="1172" spans="1:5" ht="36.75">
      <c r="A1172" s="256" t="s">
        <v>1432</v>
      </c>
      <c r="B1172" s="256" t="s">
        <v>406</v>
      </c>
      <c r="C1172" s="257">
        <v>1</v>
      </c>
      <c r="D1172" s="155">
        <v>3.6720000000000002</v>
      </c>
      <c r="E1172" s="155">
        <f t="shared" si="23"/>
        <v>3.6720000000000002</v>
      </c>
    </row>
    <row r="1173" spans="1:5" ht="36.75">
      <c r="A1173" s="256" t="s">
        <v>1433</v>
      </c>
      <c r="B1173" s="256" t="s">
        <v>406</v>
      </c>
      <c r="C1173" s="257">
        <v>1</v>
      </c>
      <c r="D1173" s="155">
        <v>0.75519999999999998</v>
      </c>
      <c r="E1173" s="155">
        <f t="shared" si="23"/>
        <v>0.75519999999999998</v>
      </c>
    </row>
    <row r="1174" spans="1:5">
      <c r="A1174" s="253" t="s">
        <v>401</v>
      </c>
      <c r="B1174" s="253" t="s">
        <v>2</v>
      </c>
      <c r="C1174" s="254" t="s">
        <v>2</v>
      </c>
      <c r="D1174" s="255" t="s">
        <v>2</v>
      </c>
      <c r="E1174" s="255">
        <f>SUM(E1168:E1173)</f>
        <v>125.53609999999999</v>
      </c>
    </row>
    <row r="1175" spans="1:5">
      <c r="A1175" s="253" t="s">
        <v>402</v>
      </c>
      <c r="B1175" s="253" t="s">
        <v>2</v>
      </c>
      <c r="C1175" s="254" t="s">
        <v>2</v>
      </c>
      <c r="D1175" s="255" t="s">
        <v>2</v>
      </c>
      <c r="E1175" s="255">
        <f>E1174</f>
        <v>125.53609999999999</v>
      </c>
    </row>
    <row r="1176" spans="1:5">
      <c r="A1176" s="261" t="s">
        <v>621</v>
      </c>
      <c r="B1176" s="261"/>
      <c r="C1176" s="262"/>
      <c r="D1176" s="263"/>
      <c r="E1176" s="263"/>
    </row>
    <row r="1177" spans="1:5">
      <c r="A1177" s="253" t="s">
        <v>620</v>
      </c>
      <c r="B1177" s="253"/>
      <c r="C1177" s="254"/>
      <c r="D1177" s="255"/>
      <c r="E1177" s="255"/>
    </row>
    <row r="1178" spans="1:5">
      <c r="A1178" s="253" t="s">
        <v>597</v>
      </c>
      <c r="B1178" s="253"/>
      <c r="C1178" s="254"/>
      <c r="D1178" s="255"/>
      <c r="E1178" s="255"/>
    </row>
    <row r="1179" spans="1:5">
      <c r="A1179" s="253" t="s">
        <v>1673</v>
      </c>
      <c r="B1179" s="253" t="s">
        <v>399</v>
      </c>
      <c r="C1179" s="254" t="s">
        <v>1095</v>
      </c>
      <c r="D1179" s="255" t="s">
        <v>1096</v>
      </c>
      <c r="E1179" s="255" t="s">
        <v>1097</v>
      </c>
    </row>
    <row r="1180" spans="1:5" s="84" customFormat="1">
      <c r="A1180" s="256" t="s">
        <v>1187</v>
      </c>
      <c r="B1180" s="256" t="s">
        <v>406</v>
      </c>
      <c r="C1180" s="257">
        <v>1</v>
      </c>
      <c r="D1180" s="155">
        <v>12.5945</v>
      </c>
      <c r="E1180" s="155">
        <f>ROUND((C1180*D1180),4)</f>
        <v>12.5945</v>
      </c>
    </row>
    <row r="1181" spans="1:5" ht="36.75">
      <c r="A1181" s="256" t="s">
        <v>1431</v>
      </c>
      <c r="B1181" s="256" t="s">
        <v>406</v>
      </c>
      <c r="C1181" s="257">
        <v>1</v>
      </c>
      <c r="D1181" s="155">
        <v>14.375299999999999</v>
      </c>
      <c r="E1181" s="155">
        <f>ROUND((C1181*D1181),4)</f>
        <v>14.375299999999999</v>
      </c>
    </row>
    <row r="1182" spans="1:5" ht="36.75">
      <c r="A1182" s="256" t="s">
        <v>1432</v>
      </c>
      <c r="B1182" s="256" t="s">
        <v>406</v>
      </c>
      <c r="C1182" s="257">
        <v>1</v>
      </c>
      <c r="D1182" s="155">
        <v>3.6720000000000002</v>
      </c>
      <c r="E1182" s="155">
        <f>ROUND((C1182*D1182),4)</f>
        <v>3.6720000000000002</v>
      </c>
    </row>
    <row r="1183" spans="1:5" ht="36.75">
      <c r="A1183" s="256" t="s">
        <v>1433</v>
      </c>
      <c r="B1183" s="256" t="s">
        <v>406</v>
      </c>
      <c r="C1183" s="257">
        <v>1</v>
      </c>
      <c r="D1183" s="155">
        <v>0.75519999999999998</v>
      </c>
      <c r="E1183" s="155">
        <f>ROUND((C1183*D1183),4)</f>
        <v>0.75519999999999998</v>
      </c>
    </row>
    <row r="1184" spans="1:5">
      <c r="A1184" s="253" t="s">
        <v>401</v>
      </c>
      <c r="B1184" s="253" t="s">
        <v>2</v>
      </c>
      <c r="C1184" s="254" t="s">
        <v>2</v>
      </c>
      <c r="D1184" s="255" t="s">
        <v>2</v>
      </c>
      <c r="E1184" s="255">
        <f>SUM(E1180:E1183)</f>
        <v>31.396999999999998</v>
      </c>
    </row>
    <row r="1185" spans="1:5">
      <c r="A1185" s="253" t="s">
        <v>402</v>
      </c>
      <c r="B1185" s="253" t="s">
        <v>2</v>
      </c>
      <c r="C1185" s="254" t="s">
        <v>2</v>
      </c>
      <c r="D1185" s="255" t="s">
        <v>2</v>
      </c>
      <c r="E1185" s="255">
        <f>E1184</f>
        <v>31.396999999999998</v>
      </c>
    </row>
    <row r="1186" spans="1:5">
      <c r="A1186" s="261" t="s">
        <v>622</v>
      </c>
      <c r="B1186" s="261"/>
      <c r="C1186" s="262"/>
      <c r="D1186" s="263"/>
      <c r="E1186" s="263"/>
    </row>
    <row r="1187" spans="1:5" s="84" customFormat="1">
      <c r="A1187" s="253" t="s">
        <v>623</v>
      </c>
      <c r="B1187" s="253"/>
      <c r="C1187" s="254"/>
      <c r="D1187" s="255"/>
      <c r="E1187" s="255"/>
    </row>
    <row r="1188" spans="1:5">
      <c r="A1188" s="253" t="s">
        <v>450</v>
      </c>
      <c r="B1188" s="253"/>
      <c r="C1188" s="254"/>
      <c r="D1188" s="255"/>
      <c r="E1188" s="255"/>
    </row>
    <row r="1189" spans="1:5">
      <c r="A1189" s="253" t="s">
        <v>1673</v>
      </c>
      <c r="B1189" s="253" t="s">
        <v>399</v>
      </c>
      <c r="C1189" s="254" t="s">
        <v>1095</v>
      </c>
      <c r="D1189" s="255" t="s">
        <v>1096</v>
      </c>
      <c r="E1189" s="255" t="s">
        <v>1097</v>
      </c>
    </row>
    <row r="1190" spans="1:5" ht="24.75">
      <c r="A1190" s="256" t="s">
        <v>1434</v>
      </c>
      <c r="B1190" s="256" t="s">
        <v>406</v>
      </c>
      <c r="C1190" s="257">
        <v>1</v>
      </c>
      <c r="D1190" s="155">
        <v>28.83</v>
      </c>
      <c r="E1190" s="155">
        <f>ROUND((C1190*D1190),4)</f>
        <v>28.83</v>
      </c>
    </row>
    <row r="1191" spans="1:5" ht="36.75">
      <c r="A1191" s="256" t="s">
        <v>1680</v>
      </c>
      <c r="B1191" s="256" t="s">
        <v>406</v>
      </c>
      <c r="C1191" s="257">
        <v>1</v>
      </c>
      <c r="D1191" s="155">
        <v>67.14</v>
      </c>
      <c r="E1191" s="155">
        <f>ROUND((C1191*D1191),4)</f>
        <v>67.14</v>
      </c>
    </row>
    <row r="1192" spans="1:5">
      <c r="A1192" s="256" t="s">
        <v>1435</v>
      </c>
      <c r="B1192" s="256" t="s">
        <v>406</v>
      </c>
      <c r="C1192" s="257">
        <v>1</v>
      </c>
      <c r="D1192" s="155">
        <v>19.5318</v>
      </c>
      <c r="E1192" s="155">
        <f>ROUND((C1192*D1192),4)</f>
        <v>19.5318</v>
      </c>
    </row>
    <row r="1193" spans="1:5" ht="24.75">
      <c r="A1193" s="256" t="s">
        <v>1436</v>
      </c>
      <c r="B1193" s="256" t="s">
        <v>406</v>
      </c>
      <c r="C1193" s="257">
        <v>1</v>
      </c>
      <c r="D1193" s="155">
        <v>20.517399999999999</v>
      </c>
      <c r="E1193" s="155">
        <f>ROUND((C1193*D1193),4)</f>
        <v>20.517399999999999</v>
      </c>
    </row>
    <row r="1194" spans="1:5" ht="24.75">
      <c r="A1194" s="256" t="s">
        <v>1437</v>
      </c>
      <c r="B1194" s="256" t="s">
        <v>406</v>
      </c>
      <c r="C1194" s="257">
        <v>1</v>
      </c>
      <c r="D1194" s="155">
        <v>6.5347999999999997</v>
      </c>
      <c r="E1194" s="155">
        <f>ROUND((C1194*D1194),4)</f>
        <v>6.5347999999999997</v>
      </c>
    </row>
    <row r="1195" spans="1:5">
      <c r="A1195" s="253" t="s">
        <v>401</v>
      </c>
      <c r="B1195" s="253" t="s">
        <v>2</v>
      </c>
      <c r="C1195" s="254" t="s">
        <v>2</v>
      </c>
      <c r="D1195" s="255" t="s">
        <v>2</v>
      </c>
      <c r="E1195" s="255">
        <f>SUM(E1190:E1194)</f>
        <v>142.554</v>
      </c>
    </row>
    <row r="1196" spans="1:5" s="84" customFormat="1">
      <c r="A1196" s="253" t="s">
        <v>402</v>
      </c>
      <c r="B1196" s="253" t="s">
        <v>2</v>
      </c>
      <c r="C1196" s="254" t="s">
        <v>2</v>
      </c>
      <c r="D1196" s="255" t="s">
        <v>2</v>
      </c>
      <c r="E1196" s="255">
        <f>E1195</f>
        <v>142.554</v>
      </c>
    </row>
    <row r="1197" spans="1:5">
      <c r="A1197" s="261" t="s">
        <v>624</v>
      </c>
      <c r="B1197" s="261"/>
      <c r="C1197" s="262"/>
      <c r="D1197" s="263"/>
      <c r="E1197" s="263"/>
    </row>
    <row r="1198" spans="1:5">
      <c r="A1198" s="253" t="s">
        <v>623</v>
      </c>
      <c r="B1198" s="253"/>
      <c r="C1198" s="254"/>
      <c r="D1198" s="255"/>
      <c r="E1198" s="255"/>
    </row>
    <row r="1199" spans="1:5">
      <c r="A1199" s="253" t="s">
        <v>597</v>
      </c>
      <c r="B1199" s="253"/>
      <c r="C1199" s="254"/>
      <c r="D1199" s="255"/>
      <c r="E1199" s="255"/>
    </row>
    <row r="1200" spans="1:5">
      <c r="A1200" s="253" t="s">
        <v>1673</v>
      </c>
      <c r="B1200" s="253" t="s">
        <v>399</v>
      </c>
      <c r="C1200" s="254" t="s">
        <v>1095</v>
      </c>
      <c r="D1200" s="255" t="s">
        <v>1096</v>
      </c>
      <c r="E1200" s="255" t="s">
        <v>1097</v>
      </c>
    </row>
    <row r="1201" spans="1:5">
      <c r="A1201" s="256" t="s">
        <v>1435</v>
      </c>
      <c r="B1201" s="256" t="s">
        <v>406</v>
      </c>
      <c r="C1201" s="257">
        <v>1</v>
      </c>
      <c r="D1201" s="155">
        <v>19.5318</v>
      </c>
      <c r="E1201" s="155">
        <f>ROUND((C1201*D1201),4)</f>
        <v>19.5318</v>
      </c>
    </row>
    <row r="1202" spans="1:5" ht="24.75">
      <c r="A1202" s="256" t="s">
        <v>1436</v>
      </c>
      <c r="B1202" s="256" t="s">
        <v>406</v>
      </c>
      <c r="C1202" s="257">
        <v>1</v>
      </c>
      <c r="D1202" s="155">
        <v>20.517399999999999</v>
      </c>
      <c r="E1202" s="155">
        <f>ROUND((C1202*D1202),4)</f>
        <v>20.517399999999999</v>
      </c>
    </row>
    <row r="1203" spans="1:5" s="84" customFormat="1" ht="24.75">
      <c r="A1203" s="256" t="s">
        <v>1437</v>
      </c>
      <c r="B1203" s="256" t="s">
        <v>406</v>
      </c>
      <c r="C1203" s="257">
        <v>1</v>
      </c>
      <c r="D1203" s="155">
        <v>6.5347999999999997</v>
      </c>
      <c r="E1203" s="155">
        <f>ROUND((C1203*D1203),4)</f>
        <v>6.5347999999999997</v>
      </c>
    </row>
    <row r="1204" spans="1:5">
      <c r="A1204" s="253" t="s">
        <v>401</v>
      </c>
      <c r="B1204" s="253" t="s">
        <v>2</v>
      </c>
      <c r="C1204" s="254" t="s">
        <v>2</v>
      </c>
      <c r="D1204" s="255" t="s">
        <v>2</v>
      </c>
      <c r="E1204" s="255">
        <f>SUM(E1201:E1203)</f>
        <v>46.583999999999996</v>
      </c>
    </row>
    <row r="1205" spans="1:5">
      <c r="A1205" s="253" t="s">
        <v>402</v>
      </c>
      <c r="B1205" s="253" t="s">
        <v>2</v>
      </c>
      <c r="C1205" s="254" t="s">
        <v>2</v>
      </c>
      <c r="D1205" s="255" t="s">
        <v>2</v>
      </c>
      <c r="E1205" s="255">
        <f>E1204</f>
        <v>46.583999999999996</v>
      </c>
    </row>
    <row r="1206" spans="1:5">
      <c r="A1206" s="261" t="s">
        <v>625</v>
      </c>
      <c r="B1206" s="261"/>
      <c r="C1206" s="262"/>
      <c r="D1206" s="263"/>
      <c r="E1206" s="263"/>
    </row>
    <row r="1207" spans="1:5">
      <c r="A1207" s="253" t="s">
        <v>626</v>
      </c>
      <c r="B1207" s="253"/>
      <c r="C1207" s="254"/>
      <c r="D1207" s="255"/>
      <c r="E1207" s="255"/>
    </row>
    <row r="1208" spans="1:5">
      <c r="A1208" s="253" t="s">
        <v>450</v>
      </c>
      <c r="B1208" s="253"/>
      <c r="C1208" s="254"/>
      <c r="D1208" s="255"/>
      <c r="E1208" s="255"/>
    </row>
    <row r="1209" spans="1:5">
      <c r="A1209" s="253" t="s">
        <v>1673</v>
      </c>
      <c r="B1209" s="253" t="s">
        <v>399</v>
      </c>
      <c r="C1209" s="254" t="s">
        <v>1095</v>
      </c>
      <c r="D1209" s="255" t="s">
        <v>1096</v>
      </c>
      <c r="E1209" s="255" t="s">
        <v>1097</v>
      </c>
    </row>
    <row r="1210" spans="1:5" ht="24.75">
      <c r="A1210" s="256" t="s">
        <v>1737</v>
      </c>
      <c r="B1210" s="256" t="s">
        <v>406</v>
      </c>
      <c r="C1210" s="257">
        <v>1</v>
      </c>
      <c r="D1210" s="155">
        <v>23.8</v>
      </c>
      <c r="E1210" s="155">
        <f>ROUND((C1210*D1210),4)</f>
        <v>23.8</v>
      </c>
    </row>
    <row r="1211" spans="1:5" ht="36.75">
      <c r="A1211" s="256" t="s">
        <v>1738</v>
      </c>
      <c r="B1211" s="256" t="s">
        <v>406</v>
      </c>
      <c r="C1211" s="257">
        <v>1</v>
      </c>
      <c r="D1211" s="155">
        <v>57.3</v>
      </c>
      <c r="E1211" s="155">
        <f>ROUND((C1211*D1211),4)</f>
        <v>57.3</v>
      </c>
    </row>
    <row r="1212" spans="1:5" s="84" customFormat="1">
      <c r="A1212" s="256" t="s">
        <v>1438</v>
      </c>
      <c r="B1212" s="256" t="s">
        <v>406</v>
      </c>
      <c r="C1212" s="257">
        <v>1</v>
      </c>
      <c r="D1212" s="155">
        <v>14.729799999999999</v>
      </c>
      <c r="E1212" s="155">
        <f>ROUND((C1212*D1212),4)</f>
        <v>14.729799999999999</v>
      </c>
    </row>
    <row r="1213" spans="1:5" ht="24.75">
      <c r="A1213" s="256" t="s">
        <v>1739</v>
      </c>
      <c r="B1213" s="256" t="s">
        <v>406</v>
      </c>
      <c r="C1213" s="257">
        <v>1</v>
      </c>
      <c r="D1213" s="155">
        <v>21.76</v>
      </c>
      <c r="E1213" s="155">
        <f>ROUND((C1213*D1213),4)</f>
        <v>21.76</v>
      </c>
    </row>
    <row r="1214" spans="1:5" ht="24.75">
      <c r="A1214" s="256" t="s">
        <v>1740</v>
      </c>
      <c r="B1214" s="256" t="s">
        <v>406</v>
      </c>
      <c r="C1214" s="257">
        <v>1</v>
      </c>
      <c r="D1214" s="155">
        <v>4.8959999999999999</v>
      </c>
      <c r="E1214" s="155">
        <f>ROUND((C1214*D1214),4)</f>
        <v>4.8959999999999999</v>
      </c>
    </row>
    <row r="1215" spans="1:5">
      <c r="A1215" s="253" t="s">
        <v>401</v>
      </c>
      <c r="B1215" s="253" t="s">
        <v>2</v>
      </c>
      <c r="C1215" s="254" t="s">
        <v>2</v>
      </c>
      <c r="D1215" s="255" t="s">
        <v>2</v>
      </c>
      <c r="E1215" s="255">
        <f>SUM(E1210:E1214)</f>
        <v>122.4858</v>
      </c>
    </row>
    <row r="1216" spans="1:5">
      <c r="A1216" s="253" t="s">
        <v>402</v>
      </c>
      <c r="B1216" s="253" t="s">
        <v>2</v>
      </c>
      <c r="C1216" s="254" t="s">
        <v>2</v>
      </c>
      <c r="D1216" s="255" t="s">
        <v>2</v>
      </c>
      <c r="E1216" s="255">
        <f>E1215</f>
        <v>122.4858</v>
      </c>
    </row>
    <row r="1217" spans="1:5">
      <c r="A1217" s="261" t="s">
        <v>627</v>
      </c>
      <c r="B1217" s="261"/>
      <c r="C1217" s="262"/>
      <c r="D1217" s="263"/>
      <c r="E1217" s="263"/>
    </row>
    <row r="1218" spans="1:5">
      <c r="A1218" s="253" t="s">
        <v>626</v>
      </c>
      <c r="B1218" s="253"/>
      <c r="C1218" s="254"/>
      <c r="D1218" s="255"/>
      <c r="E1218" s="255"/>
    </row>
    <row r="1219" spans="1:5" s="84" customFormat="1">
      <c r="A1219" s="253" t="s">
        <v>597</v>
      </c>
      <c r="B1219" s="253"/>
      <c r="C1219" s="254"/>
      <c r="D1219" s="255"/>
      <c r="E1219" s="255"/>
    </row>
    <row r="1220" spans="1:5">
      <c r="A1220" s="253" t="s">
        <v>1673</v>
      </c>
      <c r="B1220" s="253" t="s">
        <v>399</v>
      </c>
      <c r="C1220" s="254" t="s">
        <v>1095</v>
      </c>
      <c r="D1220" s="255" t="s">
        <v>1096</v>
      </c>
      <c r="E1220" s="255" t="s">
        <v>1097</v>
      </c>
    </row>
    <row r="1221" spans="1:5">
      <c r="A1221" s="256" t="s">
        <v>1438</v>
      </c>
      <c r="B1221" s="256" t="s">
        <v>406</v>
      </c>
      <c r="C1221" s="257">
        <v>1</v>
      </c>
      <c r="D1221" s="155">
        <v>14.729799999999999</v>
      </c>
      <c r="E1221" s="155">
        <f>ROUND((C1221*D1221),4)</f>
        <v>14.729799999999999</v>
      </c>
    </row>
    <row r="1222" spans="1:5" ht="24.75">
      <c r="A1222" s="256" t="s">
        <v>1739</v>
      </c>
      <c r="B1222" s="256" t="s">
        <v>406</v>
      </c>
      <c r="C1222" s="257">
        <v>1</v>
      </c>
      <c r="D1222" s="155">
        <v>21.76</v>
      </c>
      <c r="E1222" s="155">
        <f>ROUND((C1222*D1222),4)</f>
        <v>21.76</v>
      </c>
    </row>
    <row r="1223" spans="1:5" ht="24.75">
      <c r="A1223" s="256" t="s">
        <v>1740</v>
      </c>
      <c r="B1223" s="256" t="s">
        <v>406</v>
      </c>
      <c r="C1223" s="257">
        <v>1</v>
      </c>
      <c r="D1223" s="155">
        <v>4.8959999999999999</v>
      </c>
      <c r="E1223" s="155">
        <f>ROUND((C1223*D1223),4)</f>
        <v>4.8959999999999999</v>
      </c>
    </row>
    <row r="1224" spans="1:5">
      <c r="A1224" s="253" t="s">
        <v>401</v>
      </c>
      <c r="B1224" s="253" t="s">
        <v>2</v>
      </c>
      <c r="C1224" s="254" t="s">
        <v>2</v>
      </c>
      <c r="D1224" s="255" t="s">
        <v>2</v>
      </c>
      <c r="E1224" s="255">
        <f>SUM(E1221:E1223)</f>
        <v>41.385800000000003</v>
      </c>
    </row>
    <row r="1225" spans="1:5">
      <c r="A1225" s="253" t="s">
        <v>402</v>
      </c>
      <c r="B1225" s="253" t="s">
        <v>2</v>
      </c>
      <c r="C1225" s="254" t="s">
        <v>2</v>
      </c>
      <c r="D1225" s="255" t="s">
        <v>2</v>
      </c>
      <c r="E1225" s="255">
        <f>E1224</f>
        <v>41.385800000000003</v>
      </c>
    </row>
    <row r="1226" spans="1:5">
      <c r="A1226" s="261" t="s">
        <v>628</v>
      </c>
      <c r="B1226" s="261"/>
      <c r="C1226" s="262"/>
      <c r="D1226" s="263"/>
      <c r="E1226" s="263"/>
    </row>
    <row r="1227" spans="1:5">
      <c r="A1227" s="253" t="s">
        <v>629</v>
      </c>
      <c r="B1227" s="253"/>
      <c r="C1227" s="254"/>
      <c r="D1227" s="255"/>
      <c r="E1227" s="255"/>
    </row>
    <row r="1228" spans="1:5" s="84" customFormat="1">
      <c r="A1228" s="253" t="s">
        <v>450</v>
      </c>
      <c r="B1228" s="253"/>
      <c r="C1228" s="254"/>
      <c r="D1228" s="255"/>
      <c r="E1228" s="255"/>
    </row>
    <row r="1229" spans="1:5">
      <c r="A1229" s="253" t="s">
        <v>1673</v>
      </c>
      <c r="B1229" s="253" t="s">
        <v>399</v>
      </c>
      <c r="C1229" s="254" t="s">
        <v>1095</v>
      </c>
      <c r="D1229" s="255" t="s">
        <v>1096</v>
      </c>
      <c r="E1229" s="255" t="s">
        <v>1097</v>
      </c>
    </row>
    <row r="1230" spans="1:5" ht="24.75">
      <c r="A1230" s="256" t="s">
        <v>1741</v>
      </c>
      <c r="B1230" s="256" t="s">
        <v>406</v>
      </c>
      <c r="C1230" s="257">
        <v>1</v>
      </c>
      <c r="D1230" s="155">
        <v>97.14</v>
      </c>
      <c r="E1230" s="155">
        <f>ROUND((C1230*D1230),4)</f>
        <v>97.14</v>
      </c>
    </row>
    <row r="1231" spans="1:5" ht="24.75">
      <c r="A1231" s="256" t="s">
        <v>1742</v>
      </c>
      <c r="B1231" s="256" t="s">
        <v>406</v>
      </c>
      <c r="C1231" s="257">
        <v>1</v>
      </c>
      <c r="D1231" s="155">
        <v>33.002699999999997</v>
      </c>
      <c r="E1231" s="155">
        <f>ROUND((C1231*D1231),4)</f>
        <v>33.002699999999997</v>
      </c>
    </row>
    <row r="1232" spans="1:5">
      <c r="A1232" s="256" t="s">
        <v>1438</v>
      </c>
      <c r="B1232" s="256" t="s">
        <v>406</v>
      </c>
      <c r="C1232" s="257">
        <v>1</v>
      </c>
      <c r="D1232" s="155">
        <v>14.729799999999999</v>
      </c>
      <c r="E1232" s="155">
        <f>ROUND((C1232*D1232),4)</f>
        <v>14.729799999999999</v>
      </c>
    </row>
    <row r="1233" spans="1:5" ht="24.75">
      <c r="A1233" s="256" t="s">
        <v>1743</v>
      </c>
      <c r="B1233" s="256" t="s">
        <v>406</v>
      </c>
      <c r="C1233" s="257">
        <v>1</v>
      </c>
      <c r="D1233" s="155">
        <v>30.1739</v>
      </c>
      <c r="E1233" s="155">
        <f>ROUND((C1233*D1233),4)</f>
        <v>30.1739</v>
      </c>
    </row>
    <row r="1234" spans="1:5" ht="24.75">
      <c r="A1234" s="256" t="s">
        <v>1744</v>
      </c>
      <c r="B1234" s="256" t="s">
        <v>406</v>
      </c>
      <c r="C1234" s="257">
        <v>1</v>
      </c>
      <c r="D1234" s="155">
        <v>6.7891000000000004</v>
      </c>
      <c r="E1234" s="155">
        <f>ROUND((C1234*D1234),4)</f>
        <v>6.7891000000000004</v>
      </c>
    </row>
    <row r="1235" spans="1:5" s="84" customFormat="1">
      <c r="A1235" s="253" t="s">
        <v>401</v>
      </c>
      <c r="B1235" s="253" t="s">
        <v>2</v>
      </c>
      <c r="C1235" s="254" t="s">
        <v>2</v>
      </c>
      <c r="D1235" s="255" t="s">
        <v>2</v>
      </c>
      <c r="E1235" s="255">
        <f>SUM(E1230:E1234)</f>
        <v>181.8355</v>
      </c>
    </row>
    <row r="1236" spans="1:5">
      <c r="A1236" s="253" t="s">
        <v>402</v>
      </c>
      <c r="B1236" s="253" t="s">
        <v>2</v>
      </c>
      <c r="C1236" s="254" t="s">
        <v>2</v>
      </c>
      <c r="D1236" s="255" t="s">
        <v>2</v>
      </c>
      <c r="E1236" s="255">
        <f>E1235</f>
        <v>181.8355</v>
      </c>
    </row>
    <row r="1237" spans="1:5">
      <c r="A1237" s="261" t="s">
        <v>630</v>
      </c>
      <c r="B1237" s="261"/>
      <c r="C1237" s="262"/>
      <c r="D1237" s="263"/>
      <c r="E1237" s="263"/>
    </row>
    <row r="1238" spans="1:5">
      <c r="A1238" s="253" t="s">
        <v>629</v>
      </c>
      <c r="B1238" s="253"/>
      <c r="C1238" s="254"/>
      <c r="D1238" s="255"/>
      <c r="E1238" s="255"/>
    </row>
    <row r="1239" spans="1:5">
      <c r="A1239" s="253" t="s">
        <v>597</v>
      </c>
      <c r="B1239" s="253"/>
      <c r="C1239" s="254"/>
      <c r="D1239" s="255"/>
      <c r="E1239" s="255"/>
    </row>
    <row r="1240" spans="1:5">
      <c r="A1240" s="253" t="s">
        <v>1673</v>
      </c>
      <c r="B1240" s="253" t="s">
        <v>399</v>
      </c>
      <c r="C1240" s="254" t="s">
        <v>1095</v>
      </c>
      <c r="D1240" s="255" t="s">
        <v>1096</v>
      </c>
      <c r="E1240" s="255" t="s">
        <v>1097</v>
      </c>
    </row>
    <row r="1241" spans="1:5">
      <c r="A1241" s="256" t="s">
        <v>1438</v>
      </c>
      <c r="B1241" s="256" t="s">
        <v>406</v>
      </c>
      <c r="C1241" s="257">
        <v>1</v>
      </c>
      <c r="D1241" s="155">
        <v>14.729799999999999</v>
      </c>
      <c r="E1241" s="155">
        <f>ROUND((C1241*D1241),4)</f>
        <v>14.729799999999999</v>
      </c>
    </row>
    <row r="1242" spans="1:5" ht="24.75">
      <c r="A1242" s="256" t="s">
        <v>1743</v>
      </c>
      <c r="B1242" s="256" t="s">
        <v>406</v>
      </c>
      <c r="C1242" s="257">
        <v>1</v>
      </c>
      <c r="D1242" s="155">
        <v>30.1739</v>
      </c>
      <c r="E1242" s="155">
        <f>ROUND((C1242*D1242),4)</f>
        <v>30.1739</v>
      </c>
    </row>
    <row r="1243" spans="1:5" ht="24.75">
      <c r="A1243" s="256" t="s">
        <v>1744</v>
      </c>
      <c r="B1243" s="256" t="s">
        <v>406</v>
      </c>
      <c r="C1243" s="257">
        <v>1</v>
      </c>
      <c r="D1243" s="155">
        <v>6.7891000000000004</v>
      </c>
      <c r="E1243" s="155">
        <f>ROUND((C1243*D1243),4)</f>
        <v>6.7891000000000004</v>
      </c>
    </row>
    <row r="1244" spans="1:5" s="84" customFormat="1">
      <c r="A1244" s="253" t="s">
        <v>401</v>
      </c>
      <c r="B1244" s="253" t="s">
        <v>2</v>
      </c>
      <c r="C1244" s="254" t="s">
        <v>2</v>
      </c>
      <c r="D1244" s="255" t="s">
        <v>2</v>
      </c>
      <c r="E1244" s="255">
        <f>SUM(E1241:E1243)</f>
        <v>51.692799999999998</v>
      </c>
    </row>
    <row r="1245" spans="1:5">
      <c r="A1245" s="253" t="s">
        <v>402</v>
      </c>
      <c r="B1245" s="253" t="s">
        <v>2</v>
      </c>
      <c r="C1245" s="254" t="s">
        <v>2</v>
      </c>
      <c r="D1245" s="255" t="s">
        <v>2</v>
      </c>
      <c r="E1245" s="255">
        <f>E1244</f>
        <v>51.692799999999998</v>
      </c>
    </row>
    <row r="1246" spans="1:5">
      <c r="A1246" s="261" t="s">
        <v>631</v>
      </c>
      <c r="B1246" s="261"/>
      <c r="C1246" s="262"/>
      <c r="D1246" s="263"/>
      <c r="E1246" s="263"/>
    </row>
    <row r="1247" spans="1:5">
      <c r="A1247" s="253" t="s">
        <v>632</v>
      </c>
      <c r="B1247" s="253"/>
      <c r="C1247" s="254"/>
      <c r="D1247" s="255"/>
      <c r="E1247" s="255"/>
    </row>
    <row r="1248" spans="1:5">
      <c r="A1248" s="253" t="s">
        <v>450</v>
      </c>
      <c r="B1248" s="253"/>
      <c r="C1248" s="254"/>
      <c r="D1248" s="255"/>
      <c r="E1248" s="255"/>
    </row>
    <row r="1249" spans="1:5">
      <c r="A1249" s="253" t="s">
        <v>1673</v>
      </c>
      <c r="B1249" s="253" t="s">
        <v>399</v>
      </c>
      <c r="C1249" s="254" t="s">
        <v>1095</v>
      </c>
      <c r="D1249" s="255" t="s">
        <v>1096</v>
      </c>
      <c r="E1249" s="255" t="s">
        <v>1097</v>
      </c>
    </row>
    <row r="1250" spans="1:5" ht="36.75">
      <c r="A1250" s="256" t="s">
        <v>1439</v>
      </c>
      <c r="B1250" s="256" t="s">
        <v>406</v>
      </c>
      <c r="C1250" s="257">
        <v>1</v>
      </c>
      <c r="D1250" s="155">
        <v>17.232500000000002</v>
      </c>
      <c r="E1250" s="155">
        <f>ROUND((C1250*D1250),4)</f>
        <v>17.232500000000002</v>
      </c>
    </row>
    <row r="1251" spans="1:5" s="84" customFormat="1" ht="36.75">
      <c r="A1251" s="256" t="s">
        <v>1440</v>
      </c>
      <c r="B1251" s="256" t="s">
        <v>406</v>
      </c>
      <c r="C1251" s="257">
        <v>1</v>
      </c>
      <c r="D1251" s="155">
        <v>35.82</v>
      </c>
      <c r="E1251" s="155">
        <f>ROUND((C1251*D1251),4)</f>
        <v>35.82</v>
      </c>
    </row>
    <row r="1252" spans="1:5">
      <c r="A1252" s="256" t="s">
        <v>1404</v>
      </c>
      <c r="B1252" s="256" t="s">
        <v>406</v>
      </c>
      <c r="C1252" s="257">
        <v>1</v>
      </c>
      <c r="D1252" s="155">
        <v>13.038600000000001</v>
      </c>
      <c r="E1252" s="155">
        <f>ROUND((C1252*D1252),4)</f>
        <v>13.038600000000001</v>
      </c>
    </row>
    <row r="1253" spans="1:5" ht="36.75">
      <c r="A1253" s="256" t="s">
        <v>1441</v>
      </c>
      <c r="B1253" s="256" t="s">
        <v>406</v>
      </c>
      <c r="C1253" s="257">
        <v>1</v>
      </c>
      <c r="D1253" s="155">
        <v>15.582700000000001</v>
      </c>
      <c r="E1253" s="155">
        <f>ROUND((C1253*D1253),4)</f>
        <v>15.582700000000001</v>
      </c>
    </row>
    <row r="1254" spans="1:5" ht="36.75">
      <c r="A1254" s="256" t="s">
        <v>1442</v>
      </c>
      <c r="B1254" s="256" t="s">
        <v>406</v>
      </c>
      <c r="C1254" s="257">
        <v>1</v>
      </c>
      <c r="D1254" s="155">
        <v>3.6343999999999999</v>
      </c>
      <c r="E1254" s="155">
        <f>ROUND((C1254*D1254),4)</f>
        <v>3.6343999999999999</v>
      </c>
    </row>
    <row r="1255" spans="1:5">
      <c r="A1255" s="253" t="s">
        <v>401</v>
      </c>
      <c r="B1255" s="253" t="s">
        <v>2</v>
      </c>
      <c r="C1255" s="254" t="s">
        <v>2</v>
      </c>
      <c r="D1255" s="255" t="s">
        <v>2</v>
      </c>
      <c r="E1255" s="255">
        <f>SUM(E1250:E1254)</f>
        <v>85.308199999999999</v>
      </c>
    </row>
    <row r="1256" spans="1:5">
      <c r="A1256" s="253" t="s">
        <v>402</v>
      </c>
      <c r="B1256" s="253" t="s">
        <v>2</v>
      </c>
      <c r="C1256" s="254" t="s">
        <v>2</v>
      </c>
      <c r="D1256" s="255" t="s">
        <v>2</v>
      </c>
      <c r="E1256" s="255">
        <f>E1255</f>
        <v>85.308199999999999</v>
      </c>
    </row>
    <row r="1257" spans="1:5">
      <c r="A1257" s="261" t="s">
        <v>633</v>
      </c>
      <c r="B1257" s="261"/>
      <c r="C1257" s="262"/>
      <c r="D1257" s="263"/>
      <c r="E1257" s="263"/>
    </row>
    <row r="1258" spans="1:5">
      <c r="A1258" s="253" t="s">
        <v>617</v>
      </c>
      <c r="B1258" s="253"/>
      <c r="C1258" s="254"/>
      <c r="D1258" s="255"/>
      <c r="E1258" s="255"/>
    </row>
    <row r="1259" spans="1:5">
      <c r="A1259" s="253" t="s">
        <v>450</v>
      </c>
      <c r="B1259" s="253"/>
      <c r="C1259" s="254"/>
      <c r="D1259" s="255"/>
      <c r="E1259" s="255"/>
    </row>
    <row r="1260" spans="1:5" s="84" customFormat="1">
      <c r="A1260" s="253" t="s">
        <v>1673</v>
      </c>
      <c r="B1260" s="253" t="s">
        <v>399</v>
      </c>
      <c r="C1260" s="254" t="s">
        <v>1095</v>
      </c>
      <c r="D1260" s="255" t="s">
        <v>1096</v>
      </c>
      <c r="E1260" s="255" t="s">
        <v>1097</v>
      </c>
    </row>
    <row r="1261" spans="1:5" ht="36.75">
      <c r="A1261" s="256" t="s">
        <v>1443</v>
      </c>
      <c r="B1261" s="256" t="s">
        <v>406</v>
      </c>
      <c r="C1261" s="257">
        <v>1</v>
      </c>
      <c r="D1261" s="155">
        <v>19.414000000000001</v>
      </c>
      <c r="E1261" s="155">
        <f>ROUND((C1261*D1261),4)</f>
        <v>19.414000000000001</v>
      </c>
    </row>
    <row r="1262" spans="1:5" ht="36.75">
      <c r="A1262" s="256" t="s">
        <v>1444</v>
      </c>
      <c r="B1262" s="256" t="s">
        <v>406</v>
      </c>
      <c r="C1262" s="257">
        <v>1</v>
      </c>
      <c r="D1262" s="155">
        <v>5.3380000000000001</v>
      </c>
      <c r="E1262" s="155">
        <f>ROUND((C1262*D1262),4)</f>
        <v>5.3380000000000001</v>
      </c>
    </row>
    <row r="1263" spans="1:5" ht="36.75">
      <c r="A1263" s="256" t="s">
        <v>1445</v>
      </c>
      <c r="B1263" s="256" t="s">
        <v>406</v>
      </c>
      <c r="C1263" s="257">
        <v>1</v>
      </c>
      <c r="D1263" s="155">
        <v>19.992000000000001</v>
      </c>
      <c r="E1263" s="155">
        <f>ROUND((C1263*D1263),4)</f>
        <v>19.992000000000001</v>
      </c>
    </row>
    <row r="1264" spans="1:5" ht="36.75">
      <c r="A1264" s="256" t="s">
        <v>1681</v>
      </c>
      <c r="B1264" s="256" t="s">
        <v>406</v>
      </c>
      <c r="C1264" s="257">
        <v>1</v>
      </c>
      <c r="D1264" s="155">
        <v>49.68</v>
      </c>
      <c r="E1264" s="155">
        <f>ROUND((C1264*D1264),4)</f>
        <v>49.68</v>
      </c>
    </row>
    <row r="1265" spans="1:5">
      <c r="A1265" s="256" t="s">
        <v>1404</v>
      </c>
      <c r="B1265" s="256" t="s">
        <v>406</v>
      </c>
      <c r="C1265" s="257">
        <v>1</v>
      </c>
      <c r="D1265" s="155">
        <v>13.038600000000001</v>
      </c>
      <c r="E1265" s="155">
        <f>ROUND((C1265*D1265),4)</f>
        <v>13.038600000000001</v>
      </c>
    </row>
    <row r="1266" spans="1:5">
      <c r="A1266" s="253" t="s">
        <v>401</v>
      </c>
      <c r="B1266" s="253" t="s">
        <v>2</v>
      </c>
      <c r="C1266" s="254" t="s">
        <v>2</v>
      </c>
      <c r="D1266" s="255" t="s">
        <v>2</v>
      </c>
      <c r="E1266" s="255">
        <f>SUM(E1261:E1265)</f>
        <v>107.46260000000001</v>
      </c>
    </row>
    <row r="1267" spans="1:5" s="84" customFormat="1">
      <c r="A1267" s="253" t="s">
        <v>402</v>
      </c>
      <c r="B1267" s="253" t="s">
        <v>2</v>
      </c>
      <c r="C1267" s="254" t="s">
        <v>2</v>
      </c>
      <c r="D1267" s="255" t="s">
        <v>2</v>
      </c>
      <c r="E1267" s="255">
        <f>E1266</f>
        <v>107.46260000000001</v>
      </c>
    </row>
    <row r="1268" spans="1:5">
      <c r="A1268" s="261" t="s">
        <v>634</v>
      </c>
      <c r="B1268" s="261"/>
      <c r="C1268" s="262"/>
      <c r="D1268" s="263"/>
      <c r="E1268" s="263"/>
    </row>
    <row r="1269" spans="1:5">
      <c r="A1269" s="253" t="s">
        <v>617</v>
      </c>
      <c r="B1269" s="253"/>
      <c r="C1269" s="254"/>
      <c r="D1269" s="255"/>
      <c r="E1269" s="255"/>
    </row>
    <row r="1270" spans="1:5">
      <c r="A1270" s="253" t="s">
        <v>597</v>
      </c>
      <c r="B1270" s="253"/>
      <c r="C1270" s="254"/>
      <c r="D1270" s="255"/>
      <c r="E1270" s="255"/>
    </row>
    <row r="1271" spans="1:5">
      <c r="A1271" s="253" t="s">
        <v>1673</v>
      </c>
      <c r="B1271" s="253" t="s">
        <v>399</v>
      </c>
      <c r="C1271" s="254" t="s">
        <v>1095</v>
      </c>
      <c r="D1271" s="255" t="s">
        <v>1096</v>
      </c>
      <c r="E1271" s="255" t="s">
        <v>1097</v>
      </c>
    </row>
    <row r="1272" spans="1:5" ht="36.75">
      <c r="A1272" s="256" t="s">
        <v>1443</v>
      </c>
      <c r="B1272" s="256" t="s">
        <v>406</v>
      </c>
      <c r="C1272" s="257">
        <v>1</v>
      </c>
      <c r="D1272" s="155">
        <v>19.414000000000001</v>
      </c>
      <c r="E1272" s="155">
        <f>ROUND((C1272*D1272),4)</f>
        <v>19.414000000000001</v>
      </c>
    </row>
    <row r="1273" spans="1:5" ht="36.75">
      <c r="A1273" s="256" t="s">
        <v>1444</v>
      </c>
      <c r="B1273" s="256" t="s">
        <v>406</v>
      </c>
      <c r="C1273" s="257">
        <v>1</v>
      </c>
      <c r="D1273" s="155">
        <v>5.3380000000000001</v>
      </c>
      <c r="E1273" s="155">
        <f>ROUND((C1273*D1273),4)</f>
        <v>5.3380000000000001</v>
      </c>
    </row>
    <row r="1274" spans="1:5">
      <c r="A1274" s="256" t="s">
        <v>1404</v>
      </c>
      <c r="B1274" s="256" t="s">
        <v>406</v>
      </c>
      <c r="C1274" s="257">
        <v>1</v>
      </c>
      <c r="D1274" s="155">
        <v>13.038600000000001</v>
      </c>
      <c r="E1274" s="155">
        <f>ROUND((C1274*D1274),4)</f>
        <v>13.038600000000001</v>
      </c>
    </row>
    <row r="1275" spans="1:5">
      <c r="A1275" s="253" t="s">
        <v>401</v>
      </c>
      <c r="B1275" s="253" t="s">
        <v>2</v>
      </c>
      <c r="C1275" s="254" t="s">
        <v>2</v>
      </c>
      <c r="D1275" s="255" t="s">
        <v>2</v>
      </c>
      <c r="E1275" s="255">
        <f>SUM(E1272:E1274)</f>
        <v>37.790600000000005</v>
      </c>
    </row>
    <row r="1276" spans="1:5" s="84" customFormat="1">
      <c r="A1276" s="253" t="s">
        <v>402</v>
      </c>
      <c r="B1276" s="253" t="s">
        <v>2</v>
      </c>
      <c r="C1276" s="254" t="s">
        <v>2</v>
      </c>
      <c r="D1276" s="255" t="s">
        <v>2</v>
      </c>
      <c r="E1276" s="255">
        <f>E1275</f>
        <v>37.790600000000005</v>
      </c>
    </row>
    <row r="1277" spans="1:5">
      <c r="A1277" s="261" t="s">
        <v>635</v>
      </c>
      <c r="B1277" s="261"/>
      <c r="C1277" s="262"/>
      <c r="D1277" s="263"/>
      <c r="E1277" s="263"/>
    </row>
    <row r="1278" spans="1:5">
      <c r="A1278" s="253" t="s">
        <v>636</v>
      </c>
      <c r="B1278" s="253"/>
      <c r="C1278" s="254"/>
      <c r="D1278" s="255"/>
      <c r="E1278" s="255"/>
    </row>
    <row r="1279" spans="1:5">
      <c r="A1279" s="253" t="s">
        <v>450</v>
      </c>
      <c r="B1279" s="253"/>
      <c r="C1279" s="254"/>
      <c r="D1279" s="255"/>
      <c r="E1279" s="255"/>
    </row>
    <row r="1280" spans="1:5">
      <c r="A1280" s="253" t="s">
        <v>1673</v>
      </c>
      <c r="B1280" s="253" t="s">
        <v>399</v>
      </c>
      <c r="C1280" s="254" t="s">
        <v>1095</v>
      </c>
      <c r="D1280" s="255" t="s">
        <v>1096</v>
      </c>
      <c r="E1280" s="255" t="s">
        <v>1097</v>
      </c>
    </row>
    <row r="1281" spans="1:5" ht="36.75">
      <c r="A1281" s="256" t="s">
        <v>1446</v>
      </c>
      <c r="B1281" s="256" t="s">
        <v>406</v>
      </c>
      <c r="C1281" s="257">
        <v>1</v>
      </c>
      <c r="D1281" s="155">
        <v>20.687999999999999</v>
      </c>
      <c r="E1281" s="155">
        <f>ROUND((C1281*D1281),4)</f>
        <v>20.687999999999999</v>
      </c>
    </row>
    <row r="1282" spans="1:5" ht="36.75">
      <c r="A1282" s="256" t="s">
        <v>1447</v>
      </c>
      <c r="B1282" s="256" t="s">
        <v>406</v>
      </c>
      <c r="C1282" s="257">
        <v>1</v>
      </c>
      <c r="D1282" s="155">
        <v>4.8251999999999997</v>
      </c>
      <c r="E1282" s="155">
        <f>ROUND((C1282*D1282),4)</f>
        <v>4.8251999999999997</v>
      </c>
    </row>
    <row r="1283" spans="1:5" s="84" customFormat="1" ht="36.75">
      <c r="A1283" s="256" t="s">
        <v>1448</v>
      </c>
      <c r="B1283" s="256" t="s">
        <v>406</v>
      </c>
      <c r="C1283" s="257">
        <v>1</v>
      </c>
      <c r="D1283" s="155">
        <v>22.979900000000001</v>
      </c>
      <c r="E1283" s="155">
        <f>ROUND((C1283*D1283),4)</f>
        <v>22.979900000000001</v>
      </c>
    </row>
    <row r="1284" spans="1:5" ht="36.75">
      <c r="A1284" s="256" t="s">
        <v>1682</v>
      </c>
      <c r="B1284" s="256" t="s">
        <v>406</v>
      </c>
      <c r="C1284" s="257">
        <v>1</v>
      </c>
      <c r="D1284" s="155">
        <v>55.95</v>
      </c>
      <c r="E1284" s="155">
        <f>ROUND((C1284*D1284),4)</f>
        <v>55.95</v>
      </c>
    </row>
    <row r="1285" spans="1:5">
      <c r="A1285" s="256" t="s">
        <v>1404</v>
      </c>
      <c r="B1285" s="256" t="s">
        <v>406</v>
      </c>
      <c r="C1285" s="257">
        <v>1</v>
      </c>
      <c r="D1285" s="155">
        <v>13.038600000000001</v>
      </c>
      <c r="E1285" s="155">
        <f>ROUND((C1285*D1285),4)</f>
        <v>13.038600000000001</v>
      </c>
    </row>
    <row r="1286" spans="1:5">
      <c r="A1286" s="253" t="s">
        <v>401</v>
      </c>
      <c r="B1286" s="253" t="s">
        <v>2</v>
      </c>
      <c r="C1286" s="254" t="s">
        <v>2</v>
      </c>
      <c r="D1286" s="255" t="s">
        <v>2</v>
      </c>
      <c r="E1286" s="255">
        <f>SUM(E1281:E1285)</f>
        <v>117.4817</v>
      </c>
    </row>
    <row r="1287" spans="1:5">
      <c r="A1287" s="253" t="s">
        <v>402</v>
      </c>
      <c r="B1287" s="253" t="s">
        <v>2</v>
      </c>
      <c r="C1287" s="254" t="s">
        <v>2</v>
      </c>
      <c r="D1287" s="255" t="s">
        <v>2</v>
      </c>
      <c r="E1287" s="255">
        <f>E1286</f>
        <v>117.4817</v>
      </c>
    </row>
    <row r="1288" spans="1:5">
      <c r="A1288" s="261" t="s">
        <v>637</v>
      </c>
      <c r="B1288" s="261"/>
      <c r="C1288" s="262"/>
      <c r="D1288" s="263"/>
      <c r="E1288" s="263"/>
    </row>
    <row r="1289" spans="1:5">
      <c r="A1289" s="253" t="s">
        <v>449</v>
      </c>
      <c r="B1289" s="253"/>
      <c r="C1289" s="254"/>
      <c r="D1289" s="255"/>
      <c r="E1289" s="255"/>
    </row>
    <row r="1290" spans="1:5" s="84" customFormat="1">
      <c r="A1290" s="253" t="s">
        <v>405</v>
      </c>
      <c r="B1290" s="253"/>
      <c r="C1290" s="254"/>
      <c r="D1290" s="255"/>
      <c r="E1290" s="255"/>
    </row>
    <row r="1291" spans="1:5">
      <c r="A1291" s="253" t="s">
        <v>1164</v>
      </c>
      <c r="B1291" s="253" t="s">
        <v>399</v>
      </c>
      <c r="C1291" s="254" t="s">
        <v>1095</v>
      </c>
      <c r="D1291" s="255" t="s">
        <v>1105</v>
      </c>
      <c r="E1291" s="255" t="s">
        <v>1106</v>
      </c>
    </row>
    <row r="1292" spans="1:5" ht="24.75">
      <c r="A1292" s="256" t="s">
        <v>1745</v>
      </c>
      <c r="B1292" s="256" t="s">
        <v>400</v>
      </c>
      <c r="C1292" s="257">
        <v>6.8999999999999997E-5</v>
      </c>
      <c r="D1292" s="155">
        <v>26618.89</v>
      </c>
      <c r="E1292" s="155">
        <f>ROUND((C1292*D1292),4)</f>
        <v>1.8367</v>
      </c>
    </row>
    <row r="1293" spans="1:5" ht="36.75">
      <c r="A1293" s="256" t="s">
        <v>1449</v>
      </c>
      <c r="B1293" s="256" t="s">
        <v>400</v>
      </c>
      <c r="C1293" s="257">
        <v>6.8999999999999997E-5</v>
      </c>
      <c r="D1293" s="155">
        <v>176000</v>
      </c>
      <c r="E1293" s="155">
        <f>ROUND((C1293*D1293),4)</f>
        <v>12.144</v>
      </c>
    </row>
    <row r="1294" spans="1:5">
      <c r="A1294" s="253" t="s">
        <v>401</v>
      </c>
      <c r="B1294" s="253" t="s">
        <v>2</v>
      </c>
      <c r="C1294" s="254" t="s">
        <v>2</v>
      </c>
      <c r="D1294" s="255" t="s">
        <v>2</v>
      </c>
      <c r="E1294" s="255">
        <f>SUM(E1292:E1293)</f>
        <v>13.980700000000001</v>
      </c>
    </row>
    <row r="1295" spans="1:5">
      <c r="A1295" s="253" t="s">
        <v>402</v>
      </c>
      <c r="B1295" s="253" t="s">
        <v>2</v>
      </c>
      <c r="C1295" s="254" t="s">
        <v>2</v>
      </c>
      <c r="D1295" s="255" t="s">
        <v>2</v>
      </c>
      <c r="E1295" s="255">
        <f>E1294</f>
        <v>13.980700000000001</v>
      </c>
    </row>
    <row r="1296" spans="1:5">
      <c r="A1296" s="261" t="s">
        <v>638</v>
      </c>
      <c r="B1296" s="261"/>
      <c r="C1296" s="262"/>
      <c r="D1296" s="263"/>
      <c r="E1296" s="263"/>
    </row>
    <row r="1297" spans="1:5" s="84" customFormat="1">
      <c r="A1297" s="253" t="s">
        <v>639</v>
      </c>
      <c r="B1297" s="253"/>
      <c r="C1297" s="254"/>
      <c r="D1297" s="255"/>
      <c r="E1297" s="255"/>
    </row>
    <row r="1298" spans="1:5">
      <c r="A1298" s="253" t="s">
        <v>405</v>
      </c>
      <c r="B1298" s="253"/>
      <c r="C1298" s="254"/>
      <c r="D1298" s="255"/>
      <c r="E1298" s="255"/>
    </row>
    <row r="1299" spans="1:5">
      <c r="A1299" s="253" t="s">
        <v>1673</v>
      </c>
      <c r="B1299" s="253" t="s">
        <v>399</v>
      </c>
      <c r="C1299" s="254" t="s">
        <v>1095</v>
      </c>
      <c r="D1299" s="255" t="s">
        <v>1096</v>
      </c>
      <c r="E1299" s="255" t="s">
        <v>1097</v>
      </c>
    </row>
    <row r="1300" spans="1:5">
      <c r="A1300" s="256" t="s">
        <v>1450</v>
      </c>
      <c r="B1300" s="256" t="s">
        <v>400</v>
      </c>
      <c r="C1300" s="257">
        <v>3.3162999999999999E-3</v>
      </c>
      <c r="D1300" s="155">
        <v>7.92</v>
      </c>
      <c r="E1300" s="155">
        <f>ROUND((C1300*D1300),4)</f>
        <v>2.63E-2</v>
      </c>
    </row>
    <row r="1301" spans="1:5">
      <c r="A1301" s="256" t="s">
        <v>1451</v>
      </c>
      <c r="B1301" s="256" t="s">
        <v>400</v>
      </c>
      <c r="C1301" s="257">
        <v>3.3162999999999999E-3</v>
      </c>
      <c r="D1301" s="155">
        <v>97.55</v>
      </c>
      <c r="E1301" s="155">
        <f>ROUND((C1301*D1301),4)</f>
        <v>0.32350000000000001</v>
      </c>
    </row>
    <row r="1302" spans="1:5">
      <c r="A1302" s="256" t="s">
        <v>1452</v>
      </c>
      <c r="B1302" s="256" t="s">
        <v>400</v>
      </c>
      <c r="C1302" s="257">
        <v>3.3162999999999999E-3</v>
      </c>
      <c r="D1302" s="155">
        <v>7.75</v>
      </c>
      <c r="E1302" s="155">
        <f>ROUND((C1302*D1302),4)</f>
        <v>2.5700000000000001E-2</v>
      </c>
    </row>
    <row r="1303" spans="1:5">
      <c r="A1303" s="256" t="s">
        <v>1453</v>
      </c>
      <c r="B1303" s="256" t="s">
        <v>73</v>
      </c>
      <c r="C1303" s="257">
        <v>3.3162999999999999E-3</v>
      </c>
      <c r="D1303" s="155">
        <v>0.97</v>
      </c>
      <c r="E1303" s="155">
        <f>ROUND((C1303*D1303),4)</f>
        <v>3.2000000000000002E-3</v>
      </c>
    </row>
    <row r="1304" spans="1:5">
      <c r="A1304" s="256" t="s">
        <v>1454</v>
      </c>
      <c r="B1304" s="256" t="s">
        <v>400</v>
      </c>
      <c r="C1304" s="257">
        <v>3.3162999999999999E-3</v>
      </c>
      <c r="D1304" s="155">
        <v>24.16</v>
      </c>
      <c r="E1304" s="155">
        <f>ROUND((C1304*D1304),4)</f>
        <v>8.0100000000000005E-2</v>
      </c>
    </row>
    <row r="1305" spans="1:5">
      <c r="A1305" s="253" t="s">
        <v>401</v>
      </c>
      <c r="B1305" s="253" t="s">
        <v>2</v>
      </c>
      <c r="C1305" s="254" t="s">
        <v>2</v>
      </c>
      <c r="D1305" s="255" t="s">
        <v>2</v>
      </c>
      <c r="E1305" s="255">
        <f>SUM(E1300:E1304)</f>
        <v>0.45879999999999999</v>
      </c>
    </row>
    <row r="1306" spans="1:5" s="84" customFormat="1">
      <c r="A1306" s="253" t="s">
        <v>402</v>
      </c>
      <c r="B1306" s="253" t="s">
        <v>2</v>
      </c>
      <c r="C1306" s="254" t="s">
        <v>2</v>
      </c>
      <c r="D1306" s="255" t="s">
        <v>2</v>
      </c>
      <c r="E1306" s="255">
        <f>E1305</f>
        <v>0.45879999999999999</v>
      </c>
    </row>
    <row r="1307" spans="1:5">
      <c r="A1307" s="261" t="s">
        <v>640</v>
      </c>
      <c r="B1307" s="261"/>
      <c r="C1307" s="262"/>
      <c r="D1307" s="263"/>
      <c r="E1307" s="263"/>
    </row>
    <row r="1308" spans="1:5">
      <c r="A1308" s="253" t="s">
        <v>641</v>
      </c>
      <c r="B1308" s="253"/>
      <c r="C1308" s="254"/>
      <c r="D1308" s="255"/>
      <c r="E1308" s="255"/>
    </row>
    <row r="1309" spans="1:5">
      <c r="A1309" s="253" t="s">
        <v>405</v>
      </c>
      <c r="B1309" s="253"/>
      <c r="C1309" s="254"/>
      <c r="D1309" s="255"/>
      <c r="E1309" s="255"/>
    </row>
    <row r="1310" spans="1:5">
      <c r="A1310" s="253" t="s">
        <v>1673</v>
      </c>
      <c r="B1310" s="253" t="s">
        <v>399</v>
      </c>
      <c r="C1310" s="254" t="s">
        <v>1095</v>
      </c>
      <c r="D1310" s="255" t="s">
        <v>1096</v>
      </c>
      <c r="E1310" s="255" t="s">
        <v>1097</v>
      </c>
    </row>
    <row r="1311" spans="1:5">
      <c r="A1311" s="256" t="s">
        <v>1455</v>
      </c>
      <c r="B1311" s="256" t="s">
        <v>642</v>
      </c>
      <c r="C1311" s="257">
        <v>6.1320000000000003E-3</v>
      </c>
      <c r="D1311" s="155">
        <v>52.32</v>
      </c>
      <c r="E1311" s="155">
        <f t="shared" ref="E1311:E1318" si="24">ROUND((C1311*D1311),4)</f>
        <v>0.32079999999999997</v>
      </c>
    </row>
    <row r="1312" spans="1:5" ht="24.75">
      <c r="A1312" s="256" t="s">
        <v>1456</v>
      </c>
      <c r="B1312" s="256" t="s">
        <v>400</v>
      </c>
      <c r="C1312" s="257">
        <v>6.1320000000000003E-3</v>
      </c>
      <c r="D1312" s="155">
        <v>14.17</v>
      </c>
      <c r="E1312" s="155">
        <f t="shared" si="24"/>
        <v>8.6900000000000005E-2</v>
      </c>
    </row>
    <row r="1313" spans="1:5" s="84" customFormat="1" ht="24.75">
      <c r="A1313" s="256" t="s">
        <v>1457</v>
      </c>
      <c r="B1313" s="256" t="s">
        <v>400</v>
      </c>
      <c r="C1313" s="257">
        <v>6.1320000000000003E-3</v>
      </c>
      <c r="D1313" s="155">
        <v>10.9</v>
      </c>
      <c r="E1313" s="155">
        <f t="shared" si="24"/>
        <v>6.6799999999999998E-2</v>
      </c>
    </row>
    <row r="1314" spans="1:5">
      <c r="A1314" s="256" t="s">
        <v>1458</v>
      </c>
      <c r="B1314" s="256" t="s">
        <v>642</v>
      </c>
      <c r="C1314" s="257">
        <v>6.1320000000000003E-3</v>
      </c>
      <c r="D1314" s="155">
        <v>9.81</v>
      </c>
      <c r="E1314" s="155">
        <f t="shared" si="24"/>
        <v>6.0199999999999997E-2</v>
      </c>
    </row>
    <row r="1315" spans="1:5" ht="24.75">
      <c r="A1315" s="256" t="s">
        <v>1459</v>
      </c>
      <c r="B1315" s="256" t="s">
        <v>400</v>
      </c>
      <c r="C1315" s="257">
        <v>6.1320000000000003E-3</v>
      </c>
      <c r="D1315" s="155">
        <v>52.32</v>
      </c>
      <c r="E1315" s="155">
        <f t="shared" si="24"/>
        <v>0.32079999999999997</v>
      </c>
    </row>
    <row r="1316" spans="1:5" ht="24.75">
      <c r="A1316" s="256" t="s">
        <v>1460</v>
      </c>
      <c r="B1316" s="256" t="s">
        <v>400</v>
      </c>
      <c r="C1316" s="257">
        <v>6.1320000000000003E-3</v>
      </c>
      <c r="D1316" s="155">
        <v>4.25</v>
      </c>
      <c r="E1316" s="155">
        <f t="shared" si="24"/>
        <v>2.6100000000000002E-2</v>
      </c>
    </row>
    <row r="1317" spans="1:5" ht="24.75">
      <c r="A1317" s="256" t="s">
        <v>1461</v>
      </c>
      <c r="B1317" s="256" t="s">
        <v>400</v>
      </c>
      <c r="C1317" s="257">
        <v>6.1320000000000003E-3</v>
      </c>
      <c r="D1317" s="155">
        <v>1.63</v>
      </c>
      <c r="E1317" s="155">
        <f t="shared" si="24"/>
        <v>0.01</v>
      </c>
    </row>
    <row r="1318" spans="1:5">
      <c r="A1318" s="256" t="s">
        <v>1462</v>
      </c>
      <c r="B1318" s="256" t="s">
        <v>400</v>
      </c>
      <c r="C1318" s="257">
        <v>6.1320000000000003E-3</v>
      </c>
      <c r="D1318" s="155">
        <v>1.22</v>
      </c>
      <c r="E1318" s="155">
        <f t="shared" si="24"/>
        <v>7.4999999999999997E-3</v>
      </c>
    </row>
    <row r="1319" spans="1:5">
      <c r="A1319" s="253" t="s">
        <v>401</v>
      </c>
      <c r="B1319" s="253" t="s">
        <v>2</v>
      </c>
      <c r="C1319" s="254" t="s">
        <v>2</v>
      </c>
      <c r="D1319" s="255" t="s">
        <v>2</v>
      </c>
      <c r="E1319" s="255">
        <f>SUM(E1311:E1318)</f>
        <v>0.8990999999999999</v>
      </c>
    </row>
    <row r="1320" spans="1:5">
      <c r="A1320" s="253" t="s">
        <v>402</v>
      </c>
      <c r="B1320" s="253" t="s">
        <v>2</v>
      </c>
      <c r="C1320" s="254" t="s">
        <v>2</v>
      </c>
      <c r="D1320" s="255" t="s">
        <v>2</v>
      </c>
      <c r="E1320" s="255">
        <f>E1319</f>
        <v>0.8990999999999999</v>
      </c>
    </row>
    <row r="1321" spans="1:5">
      <c r="A1321" s="261" t="s">
        <v>643</v>
      </c>
      <c r="B1321" s="261"/>
      <c r="C1321" s="262"/>
      <c r="D1321" s="263"/>
      <c r="E1321" s="263"/>
    </row>
    <row r="1322" spans="1:5" s="84" customFormat="1">
      <c r="A1322" s="253" t="s">
        <v>644</v>
      </c>
      <c r="B1322" s="253"/>
      <c r="C1322" s="254"/>
      <c r="D1322" s="255"/>
      <c r="E1322" s="255"/>
    </row>
    <row r="1323" spans="1:5">
      <c r="A1323" s="253" t="s">
        <v>405</v>
      </c>
      <c r="B1323" s="253"/>
      <c r="C1323" s="254"/>
      <c r="D1323" s="255"/>
      <c r="E1323" s="255"/>
    </row>
    <row r="1324" spans="1:5">
      <c r="A1324" s="253" t="s">
        <v>1100</v>
      </c>
      <c r="B1324" s="253" t="s">
        <v>399</v>
      </c>
      <c r="C1324" s="254" t="s">
        <v>1095</v>
      </c>
      <c r="D1324" s="255" t="s">
        <v>1096</v>
      </c>
      <c r="E1324" s="255" t="s">
        <v>1097</v>
      </c>
    </row>
    <row r="1325" spans="1:5">
      <c r="A1325" s="256" t="s">
        <v>1463</v>
      </c>
      <c r="B1325" s="256" t="s">
        <v>406</v>
      </c>
      <c r="C1325" s="257">
        <v>1</v>
      </c>
      <c r="D1325" s="155">
        <v>9.1199999999999992</v>
      </c>
      <c r="E1325" s="155">
        <f>ROUND((C1325*D1325),4)</f>
        <v>9.1199999999999992</v>
      </c>
    </row>
    <row r="1326" spans="1:5">
      <c r="A1326" s="253" t="s">
        <v>401</v>
      </c>
      <c r="B1326" s="253" t="s">
        <v>2</v>
      </c>
      <c r="C1326" s="254" t="s">
        <v>2</v>
      </c>
      <c r="D1326" s="255" t="s">
        <v>2</v>
      </c>
      <c r="E1326" s="255">
        <f>SUM(E1325:E1325)</f>
        <v>9.1199999999999992</v>
      </c>
    </row>
    <row r="1327" spans="1:5">
      <c r="A1327" s="253" t="s">
        <v>1673</v>
      </c>
      <c r="B1327" s="253" t="s">
        <v>399</v>
      </c>
      <c r="C1327" s="254" t="s">
        <v>1095</v>
      </c>
      <c r="D1327" s="255" t="s">
        <v>1096</v>
      </c>
      <c r="E1327" s="255" t="s">
        <v>1097</v>
      </c>
    </row>
    <row r="1328" spans="1:5">
      <c r="A1328" s="256" t="s">
        <v>1128</v>
      </c>
      <c r="B1328" s="256" t="s">
        <v>406</v>
      </c>
      <c r="C1328" s="257">
        <v>1</v>
      </c>
      <c r="D1328" s="155">
        <v>0.45879999999999999</v>
      </c>
      <c r="E1328" s="155">
        <f t="shared" ref="E1328:E1334" si="25">ROUND((C1328*D1328),4)</f>
        <v>0.45879999999999999</v>
      </c>
    </row>
    <row r="1329" spans="1:5" s="84" customFormat="1">
      <c r="A1329" s="256" t="s">
        <v>1107</v>
      </c>
      <c r="B1329" s="256" t="s">
        <v>406</v>
      </c>
      <c r="C1329" s="257">
        <v>1</v>
      </c>
      <c r="D1329" s="155">
        <v>0.89910000000000001</v>
      </c>
      <c r="E1329" s="155">
        <f t="shared" si="25"/>
        <v>0.89910000000000001</v>
      </c>
    </row>
    <row r="1330" spans="1:5">
      <c r="A1330" s="256" t="s">
        <v>1464</v>
      </c>
      <c r="B1330" s="256" t="s">
        <v>406</v>
      </c>
      <c r="C1330" s="257">
        <v>1</v>
      </c>
      <c r="D1330" s="155">
        <v>8.48E-2</v>
      </c>
      <c r="E1330" s="155">
        <f t="shared" si="25"/>
        <v>8.48E-2</v>
      </c>
    </row>
    <row r="1331" spans="1:5">
      <c r="A1331" s="256" t="s">
        <v>1114</v>
      </c>
      <c r="B1331" s="256" t="s">
        <v>406</v>
      </c>
      <c r="C1331" s="257">
        <v>1</v>
      </c>
      <c r="D1331" s="155">
        <v>0.72</v>
      </c>
      <c r="E1331" s="155">
        <f t="shared" si="25"/>
        <v>0.72</v>
      </c>
    </row>
    <row r="1332" spans="1:5">
      <c r="A1332" s="256" t="s">
        <v>1115</v>
      </c>
      <c r="B1332" s="256" t="s">
        <v>406</v>
      </c>
      <c r="C1332" s="257">
        <v>1</v>
      </c>
      <c r="D1332" s="155">
        <v>0.64</v>
      </c>
      <c r="E1332" s="155">
        <f t="shared" si="25"/>
        <v>0.64</v>
      </c>
    </row>
    <row r="1333" spans="1:5">
      <c r="A1333" s="256" t="s">
        <v>1102</v>
      </c>
      <c r="B1333" s="256" t="s">
        <v>406</v>
      </c>
      <c r="C1333" s="257">
        <v>1</v>
      </c>
      <c r="D1333" s="155">
        <v>0.3</v>
      </c>
      <c r="E1333" s="155">
        <f t="shared" si="25"/>
        <v>0.3</v>
      </c>
    </row>
    <row r="1334" spans="1:5">
      <c r="A1334" s="256" t="s">
        <v>1103</v>
      </c>
      <c r="B1334" s="256" t="s">
        <v>406</v>
      </c>
      <c r="C1334" s="257">
        <v>1</v>
      </c>
      <c r="D1334" s="155">
        <v>0.04</v>
      </c>
      <c r="E1334" s="155">
        <f t="shared" si="25"/>
        <v>0.04</v>
      </c>
    </row>
    <row r="1335" spans="1:5">
      <c r="A1335" s="253" t="s">
        <v>401</v>
      </c>
      <c r="B1335" s="253" t="s">
        <v>2</v>
      </c>
      <c r="C1335" s="254" t="s">
        <v>2</v>
      </c>
      <c r="D1335" s="255" t="s">
        <v>2</v>
      </c>
      <c r="E1335" s="255">
        <f>SUM(E1328:E1334)</f>
        <v>3.1427</v>
      </c>
    </row>
    <row r="1336" spans="1:5">
      <c r="A1336" s="253" t="s">
        <v>402</v>
      </c>
      <c r="B1336" s="253" t="s">
        <v>2</v>
      </c>
      <c r="C1336" s="254" t="s">
        <v>2</v>
      </c>
      <c r="D1336" s="255" t="s">
        <v>2</v>
      </c>
      <c r="E1336" s="255">
        <f>E1326+E1335</f>
        <v>12.262699999999999</v>
      </c>
    </row>
    <row r="1337" spans="1:5">
      <c r="A1337" s="261" t="s">
        <v>645</v>
      </c>
      <c r="B1337" s="261"/>
      <c r="C1337" s="262"/>
      <c r="D1337" s="263"/>
      <c r="E1337" s="263"/>
    </row>
    <row r="1338" spans="1:5" s="84" customFormat="1">
      <c r="A1338" s="253" t="s">
        <v>646</v>
      </c>
      <c r="B1338" s="253"/>
      <c r="C1338" s="254"/>
      <c r="D1338" s="255"/>
      <c r="E1338" s="255"/>
    </row>
    <row r="1339" spans="1:5">
      <c r="A1339" s="253" t="s">
        <v>405</v>
      </c>
      <c r="B1339" s="253"/>
      <c r="C1339" s="254"/>
      <c r="D1339" s="255"/>
      <c r="E1339" s="255"/>
    </row>
    <row r="1340" spans="1:5">
      <c r="A1340" s="253" t="s">
        <v>1100</v>
      </c>
      <c r="B1340" s="253" t="s">
        <v>399</v>
      </c>
      <c r="C1340" s="254" t="s">
        <v>1095</v>
      </c>
      <c r="D1340" s="255" t="s">
        <v>1096</v>
      </c>
      <c r="E1340" s="255" t="s">
        <v>1097</v>
      </c>
    </row>
    <row r="1341" spans="1:5">
      <c r="A1341" s="256" t="s">
        <v>1465</v>
      </c>
      <c r="B1341" s="256" t="s">
        <v>406</v>
      </c>
      <c r="C1341" s="257">
        <v>1</v>
      </c>
      <c r="D1341" s="155">
        <v>9.65</v>
      </c>
      <c r="E1341" s="155">
        <f>ROUND((C1341*D1341),4)</f>
        <v>9.65</v>
      </c>
    </row>
    <row r="1342" spans="1:5">
      <c r="A1342" s="253" t="s">
        <v>401</v>
      </c>
      <c r="B1342" s="253" t="s">
        <v>2</v>
      </c>
      <c r="C1342" s="254" t="s">
        <v>2</v>
      </c>
      <c r="D1342" s="255" t="s">
        <v>2</v>
      </c>
      <c r="E1342" s="255">
        <f>SUM(E1341:E1341)</f>
        <v>9.65</v>
      </c>
    </row>
    <row r="1343" spans="1:5">
      <c r="A1343" s="253" t="s">
        <v>1673</v>
      </c>
      <c r="B1343" s="253" t="s">
        <v>399</v>
      </c>
      <c r="C1343" s="254" t="s">
        <v>1095</v>
      </c>
      <c r="D1343" s="255" t="s">
        <v>1096</v>
      </c>
      <c r="E1343" s="255" t="s">
        <v>1097</v>
      </c>
    </row>
    <row r="1344" spans="1:5">
      <c r="A1344" s="256" t="s">
        <v>1128</v>
      </c>
      <c r="B1344" s="256" t="s">
        <v>406</v>
      </c>
      <c r="C1344" s="257">
        <v>1</v>
      </c>
      <c r="D1344" s="155">
        <v>0.45879999999999999</v>
      </c>
      <c r="E1344" s="155">
        <f t="shared" ref="E1344:E1350" si="26">ROUND((C1344*D1344),4)</f>
        <v>0.45879999999999999</v>
      </c>
    </row>
    <row r="1345" spans="1:5" s="84" customFormat="1">
      <c r="A1345" s="256" t="s">
        <v>1107</v>
      </c>
      <c r="B1345" s="256" t="s">
        <v>406</v>
      </c>
      <c r="C1345" s="257">
        <v>1</v>
      </c>
      <c r="D1345" s="155">
        <v>0.89910000000000001</v>
      </c>
      <c r="E1345" s="155">
        <f t="shared" si="26"/>
        <v>0.89910000000000001</v>
      </c>
    </row>
    <row r="1346" spans="1:5">
      <c r="A1346" s="256" t="s">
        <v>1466</v>
      </c>
      <c r="B1346" s="256" t="s">
        <v>406</v>
      </c>
      <c r="C1346" s="257">
        <v>1</v>
      </c>
      <c r="D1346" s="155">
        <v>0.29049999999999998</v>
      </c>
      <c r="E1346" s="155">
        <f t="shared" si="26"/>
        <v>0.29049999999999998</v>
      </c>
    </row>
    <row r="1347" spans="1:5">
      <c r="A1347" s="256" t="s">
        <v>1114</v>
      </c>
      <c r="B1347" s="256" t="s">
        <v>406</v>
      </c>
      <c r="C1347" s="257">
        <v>1</v>
      </c>
      <c r="D1347" s="155">
        <v>0.72</v>
      </c>
      <c r="E1347" s="155">
        <f t="shared" si="26"/>
        <v>0.72</v>
      </c>
    </row>
    <row r="1348" spans="1:5">
      <c r="A1348" s="256" t="s">
        <v>1115</v>
      </c>
      <c r="B1348" s="256" t="s">
        <v>406</v>
      </c>
      <c r="C1348" s="257">
        <v>1</v>
      </c>
      <c r="D1348" s="155">
        <v>0.64</v>
      </c>
      <c r="E1348" s="155">
        <f t="shared" si="26"/>
        <v>0.64</v>
      </c>
    </row>
    <row r="1349" spans="1:5">
      <c r="A1349" s="256" t="s">
        <v>1102</v>
      </c>
      <c r="B1349" s="256" t="s">
        <v>406</v>
      </c>
      <c r="C1349" s="257">
        <v>1</v>
      </c>
      <c r="D1349" s="155">
        <v>0.3</v>
      </c>
      <c r="E1349" s="155">
        <f t="shared" si="26"/>
        <v>0.3</v>
      </c>
    </row>
    <row r="1350" spans="1:5">
      <c r="A1350" s="256" t="s">
        <v>1103</v>
      </c>
      <c r="B1350" s="256" t="s">
        <v>406</v>
      </c>
      <c r="C1350" s="257">
        <v>1</v>
      </c>
      <c r="D1350" s="155">
        <v>0.04</v>
      </c>
      <c r="E1350" s="155">
        <f t="shared" si="26"/>
        <v>0.04</v>
      </c>
    </row>
    <row r="1351" spans="1:5">
      <c r="A1351" s="253" t="s">
        <v>401</v>
      </c>
      <c r="B1351" s="253" t="s">
        <v>2</v>
      </c>
      <c r="C1351" s="254" t="s">
        <v>2</v>
      </c>
      <c r="D1351" s="255" t="s">
        <v>2</v>
      </c>
      <c r="E1351" s="255">
        <f>SUM(E1344:E1350)</f>
        <v>3.3483999999999998</v>
      </c>
    </row>
    <row r="1352" spans="1:5">
      <c r="A1352" s="253" t="s">
        <v>402</v>
      </c>
      <c r="B1352" s="253" t="s">
        <v>2</v>
      </c>
      <c r="C1352" s="254" t="s">
        <v>2</v>
      </c>
      <c r="D1352" s="255" t="s">
        <v>2</v>
      </c>
      <c r="E1352" s="255">
        <f>E1342+E1351</f>
        <v>12.9984</v>
      </c>
    </row>
    <row r="1353" spans="1:5">
      <c r="A1353" s="261" t="s">
        <v>647</v>
      </c>
      <c r="B1353" s="261"/>
      <c r="C1353" s="262"/>
      <c r="D1353" s="263"/>
      <c r="E1353" s="263"/>
    </row>
    <row r="1354" spans="1:5" s="84" customFormat="1">
      <c r="A1354" s="253" t="s">
        <v>648</v>
      </c>
      <c r="B1354" s="253"/>
      <c r="C1354" s="254"/>
      <c r="D1354" s="255"/>
      <c r="E1354" s="255"/>
    </row>
    <row r="1355" spans="1:5">
      <c r="A1355" s="253" t="s">
        <v>405</v>
      </c>
      <c r="B1355" s="253"/>
      <c r="C1355" s="254"/>
      <c r="D1355" s="255"/>
      <c r="E1355" s="255"/>
    </row>
    <row r="1356" spans="1:5">
      <c r="A1356" s="253" t="s">
        <v>1100</v>
      </c>
      <c r="B1356" s="253" t="s">
        <v>399</v>
      </c>
      <c r="C1356" s="254" t="s">
        <v>1095</v>
      </c>
      <c r="D1356" s="255" t="s">
        <v>1096</v>
      </c>
      <c r="E1356" s="255" t="s">
        <v>1097</v>
      </c>
    </row>
    <row r="1357" spans="1:5">
      <c r="A1357" s="256" t="s">
        <v>1467</v>
      </c>
      <c r="B1357" s="256" t="s">
        <v>406</v>
      </c>
      <c r="C1357" s="257">
        <v>1</v>
      </c>
      <c r="D1357" s="155">
        <v>14.72</v>
      </c>
      <c r="E1357" s="155">
        <f>ROUND((C1357*D1357),4)</f>
        <v>14.72</v>
      </c>
    </row>
    <row r="1358" spans="1:5">
      <c r="A1358" s="253" t="s">
        <v>401</v>
      </c>
      <c r="B1358" s="253" t="s">
        <v>2</v>
      </c>
      <c r="C1358" s="254" t="s">
        <v>2</v>
      </c>
      <c r="D1358" s="255" t="s">
        <v>2</v>
      </c>
      <c r="E1358" s="255">
        <f>SUM(E1357:E1357)</f>
        <v>14.72</v>
      </c>
    </row>
    <row r="1359" spans="1:5">
      <c r="A1359" s="253" t="s">
        <v>1673</v>
      </c>
      <c r="B1359" s="253" t="s">
        <v>399</v>
      </c>
      <c r="C1359" s="254" t="s">
        <v>1095</v>
      </c>
      <c r="D1359" s="255" t="s">
        <v>1096</v>
      </c>
      <c r="E1359" s="255" t="s">
        <v>1097</v>
      </c>
    </row>
    <row r="1360" spans="1:5">
      <c r="A1360" s="256" t="s">
        <v>1128</v>
      </c>
      <c r="B1360" s="256" t="s">
        <v>406</v>
      </c>
      <c r="C1360" s="257">
        <v>1</v>
      </c>
      <c r="D1360" s="155">
        <v>0.45879999999999999</v>
      </c>
      <c r="E1360" s="155">
        <f t="shared" ref="E1360:E1366" si="27">ROUND((C1360*D1360),4)</f>
        <v>0.45879999999999999</v>
      </c>
    </row>
    <row r="1361" spans="1:5" s="84" customFormat="1">
      <c r="A1361" s="256" t="s">
        <v>1107</v>
      </c>
      <c r="B1361" s="256" t="s">
        <v>406</v>
      </c>
      <c r="C1361" s="257">
        <v>1</v>
      </c>
      <c r="D1361" s="155">
        <v>0.89910000000000001</v>
      </c>
      <c r="E1361" s="155">
        <f t="shared" si="27"/>
        <v>0.89910000000000001</v>
      </c>
    </row>
    <row r="1362" spans="1:5">
      <c r="A1362" s="256" t="s">
        <v>1468</v>
      </c>
      <c r="B1362" s="256" t="s">
        <v>406</v>
      </c>
      <c r="C1362" s="257">
        <v>1</v>
      </c>
      <c r="D1362" s="155">
        <v>9.8599999999999993E-2</v>
      </c>
      <c r="E1362" s="155">
        <f t="shared" si="27"/>
        <v>9.8599999999999993E-2</v>
      </c>
    </row>
    <row r="1363" spans="1:5">
      <c r="A1363" s="256" t="s">
        <v>1114</v>
      </c>
      <c r="B1363" s="256" t="s">
        <v>406</v>
      </c>
      <c r="C1363" s="257">
        <v>1</v>
      </c>
      <c r="D1363" s="155">
        <v>0.72</v>
      </c>
      <c r="E1363" s="155">
        <f t="shared" si="27"/>
        <v>0.72</v>
      </c>
    </row>
    <row r="1364" spans="1:5">
      <c r="A1364" s="256" t="s">
        <v>1115</v>
      </c>
      <c r="B1364" s="256" t="s">
        <v>406</v>
      </c>
      <c r="C1364" s="257">
        <v>1</v>
      </c>
      <c r="D1364" s="155">
        <v>0.64</v>
      </c>
      <c r="E1364" s="155">
        <f t="shared" si="27"/>
        <v>0.64</v>
      </c>
    </row>
    <row r="1365" spans="1:5">
      <c r="A1365" s="256" t="s">
        <v>1102</v>
      </c>
      <c r="B1365" s="256" t="s">
        <v>406</v>
      </c>
      <c r="C1365" s="257">
        <v>1</v>
      </c>
      <c r="D1365" s="155">
        <v>0.3</v>
      </c>
      <c r="E1365" s="155">
        <f t="shared" si="27"/>
        <v>0.3</v>
      </c>
    </row>
    <row r="1366" spans="1:5">
      <c r="A1366" s="256" t="s">
        <v>1103</v>
      </c>
      <c r="B1366" s="256" t="s">
        <v>406</v>
      </c>
      <c r="C1366" s="257">
        <v>1</v>
      </c>
      <c r="D1366" s="155">
        <v>0.04</v>
      </c>
      <c r="E1366" s="155">
        <f t="shared" si="27"/>
        <v>0.04</v>
      </c>
    </row>
    <row r="1367" spans="1:5">
      <c r="A1367" s="253" t="s">
        <v>401</v>
      </c>
      <c r="B1367" s="253" t="s">
        <v>2</v>
      </c>
      <c r="C1367" s="254" t="s">
        <v>2</v>
      </c>
      <c r="D1367" s="255" t="s">
        <v>2</v>
      </c>
      <c r="E1367" s="255">
        <f>SUM(E1360:E1366)</f>
        <v>3.1564999999999999</v>
      </c>
    </row>
    <row r="1368" spans="1:5">
      <c r="A1368" s="253" t="s">
        <v>402</v>
      </c>
      <c r="B1368" s="253" t="s">
        <v>2</v>
      </c>
      <c r="C1368" s="254" t="s">
        <v>2</v>
      </c>
      <c r="D1368" s="255" t="s">
        <v>2</v>
      </c>
      <c r="E1368" s="255">
        <f>E1358+E1367</f>
        <v>17.8765</v>
      </c>
    </row>
    <row r="1369" spans="1:5">
      <c r="A1369" s="261" t="s">
        <v>649</v>
      </c>
      <c r="B1369" s="261"/>
      <c r="C1369" s="262"/>
      <c r="D1369" s="263"/>
      <c r="E1369" s="263"/>
    </row>
    <row r="1370" spans="1:5" s="84" customFormat="1">
      <c r="A1370" s="253" t="s">
        <v>650</v>
      </c>
      <c r="B1370" s="253"/>
      <c r="C1370" s="254"/>
      <c r="D1370" s="255"/>
      <c r="E1370" s="255"/>
    </row>
    <row r="1371" spans="1:5">
      <c r="A1371" s="253" t="s">
        <v>405</v>
      </c>
      <c r="B1371" s="253"/>
      <c r="C1371" s="254"/>
      <c r="D1371" s="255"/>
      <c r="E1371" s="255"/>
    </row>
    <row r="1372" spans="1:5">
      <c r="A1372" s="253" t="s">
        <v>1100</v>
      </c>
      <c r="B1372" s="253" t="s">
        <v>399</v>
      </c>
      <c r="C1372" s="254" t="s">
        <v>1095</v>
      </c>
      <c r="D1372" s="255" t="s">
        <v>1096</v>
      </c>
      <c r="E1372" s="255" t="s">
        <v>1097</v>
      </c>
    </row>
    <row r="1373" spans="1:5">
      <c r="A1373" s="256" t="s">
        <v>1469</v>
      </c>
      <c r="B1373" s="256" t="s">
        <v>406</v>
      </c>
      <c r="C1373" s="257">
        <v>1</v>
      </c>
      <c r="D1373" s="155">
        <v>13.27</v>
      </c>
      <c r="E1373" s="155">
        <f>ROUND((C1373*D1373),4)</f>
        <v>13.27</v>
      </c>
    </row>
    <row r="1374" spans="1:5">
      <c r="A1374" s="253" t="s">
        <v>401</v>
      </c>
      <c r="B1374" s="253" t="s">
        <v>2</v>
      </c>
      <c r="C1374" s="254" t="s">
        <v>2</v>
      </c>
      <c r="D1374" s="255" t="s">
        <v>2</v>
      </c>
      <c r="E1374" s="255">
        <f>SUM(E1373:E1373)</f>
        <v>13.27</v>
      </c>
    </row>
    <row r="1375" spans="1:5">
      <c r="A1375" s="253" t="s">
        <v>1673</v>
      </c>
      <c r="B1375" s="253" t="s">
        <v>399</v>
      </c>
      <c r="C1375" s="254" t="s">
        <v>1095</v>
      </c>
      <c r="D1375" s="255" t="s">
        <v>1096</v>
      </c>
      <c r="E1375" s="255" t="s">
        <v>1097</v>
      </c>
    </row>
    <row r="1376" spans="1:5">
      <c r="A1376" s="256" t="s">
        <v>1128</v>
      </c>
      <c r="B1376" s="256" t="s">
        <v>406</v>
      </c>
      <c r="C1376" s="257">
        <v>1</v>
      </c>
      <c r="D1376" s="155">
        <v>0.45879999999999999</v>
      </c>
      <c r="E1376" s="155">
        <f t="shared" ref="E1376:E1382" si="28">ROUND((C1376*D1376),4)</f>
        <v>0.45879999999999999</v>
      </c>
    </row>
    <row r="1377" spans="1:5" s="84" customFormat="1">
      <c r="A1377" s="256" t="s">
        <v>1107</v>
      </c>
      <c r="B1377" s="256" t="s">
        <v>406</v>
      </c>
      <c r="C1377" s="257">
        <v>1</v>
      </c>
      <c r="D1377" s="155">
        <v>0.89910000000000001</v>
      </c>
      <c r="E1377" s="155">
        <f t="shared" si="28"/>
        <v>0.89910000000000001</v>
      </c>
    </row>
    <row r="1378" spans="1:5">
      <c r="A1378" s="256" t="s">
        <v>1470</v>
      </c>
      <c r="B1378" s="256" t="s">
        <v>406</v>
      </c>
      <c r="C1378" s="257">
        <v>1</v>
      </c>
      <c r="D1378" s="155">
        <v>0.1234</v>
      </c>
      <c r="E1378" s="155">
        <f t="shared" si="28"/>
        <v>0.1234</v>
      </c>
    </row>
    <row r="1379" spans="1:5">
      <c r="A1379" s="256" t="s">
        <v>1114</v>
      </c>
      <c r="B1379" s="256" t="s">
        <v>406</v>
      </c>
      <c r="C1379" s="257">
        <v>1</v>
      </c>
      <c r="D1379" s="155">
        <v>0.72</v>
      </c>
      <c r="E1379" s="155">
        <f t="shared" si="28"/>
        <v>0.72</v>
      </c>
    </row>
    <row r="1380" spans="1:5">
      <c r="A1380" s="256" t="s">
        <v>1115</v>
      </c>
      <c r="B1380" s="256" t="s">
        <v>406</v>
      </c>
      <c r="C1380" s="257">
        <v>1</v>
      </c>
      <c r="D1380" s="155">
        <v>0.64</v>
      </c>
      <c r="E1380" s="155">
        <f t="shared" si="28"/>
        <v>0.64</v>
      </c>
    </row>
    <row r="1381" spans="1:5">
      <c r="A1381" s="256" t="s">
        <v>1102</v>
      </c>
      <c r="B1381" s="256" t="s">
        <v>406</v>
      </c>
      <c r="C1381" s="257">
        <v>1</v>
      </c>
      <c r="D1381" s="155">
        <v>0.3</v>
      </c>
      <c r="E1381" s="155">
        <f t="shared" si="28"/>
        <v>0.3</v>
      </c>
    </row>
    <row r="1382" spans="1:5">
      <c r="A1382" s="256" t="s">
        <v>1103</v>
      </c>
      <c r="B1382" s="256" t="s">
        <v>406</v>
      </c>
      <c r="C1382" s="257">
        <v>1</v>
      </c>
      <c r="D1382" s="155">
        <v>0.04</v>
      </c>
      <c r="E1382" s="155">
        <f t="shared" si="28"/>
        <v>0.04</v>
      </c>
    </row>
    <row r="1383" spans="1:5">
      <c r="A1383" s="253" t="s">
        <v>401</v>
      </c>
      <c r="B1383" s="253" t="s">
        <v>2</v>
      </c>
      <c r="C1383" s="254" t="s">
        <v>2</v>
      </c>
      <c r="D1383" s="255" t="s">
        <v>2</v>
      </c>
      <c r="E1383" s="255">
        <f>SUM(E1376:E1382)</f>
        <v>3.1812999999999998</v>
      </c>
    </row>
    <row r="1384" spans="1:5">
      <c r="A1384" s="253" t="s">
        <v>402</v>
      </c>
      <c r="B1384" s="253" t="s">
        <v>2</v>
      </c>
      <c r="C1384" s="254" t="s">
        <v>2</v>
      </c>
      <c r="D1384" s="255" t="s">
        <v>2</v>
      </c>
      <c r="E1384" s="255">
        <f>E1374+E1383</f>
        <v>16.4513</v>
      </c>
    </row>
    <row r="1385" spans="1:5">
      <c r="A1385" s="261" t="s">
        <v>651</v>
      </c>
      <c r="B1385" s="261"/>
      <c r="C1385" s="262"/>
      <c r="D1385" s="263"/>
      <c r="E1385" s="263"/>
    </row>
    <row r="1386" spans="1:5" s="84" customFormat="1">
      <c r="A1386" s="253" t="s">
        <v>652</v>
      </c>
      <c r="B1386" s="253"/>
      <c r="C1386" s="254"/>
      <c r="D1386" s="255"/>
      <c r="E1386" s="255"/>
    </row>
    <row r="1387" spans="1:5">
      <c r="A1387" s="253" t="s">
        <v>405</v>
      </c>
      <c r="B1387" s="253"/>
      <c r="C1387" s="254"/>
      <c r="D1387" s="255"/>
      <c r="E1387" s="255"/>
    </row>
    <row r="1388" spans="1:5">
      <c r="A1388" s="253" t="s">
        <v>1100</v>
      </c>
      <c r="B1388" s="253" t="s">
        <v>399</v>
      </c>
      <c r="C1388" s="254" t="s">
        <v>1095</v>
      </c>
      <c r="D1388" s="255" t="s">
        <v>1096</v>
      </c>
      <c r="E1388" s="255" t="s">
        <v>1097</v>
      </c>
    </row>
    <row r="1389" spans="1:5">
      <c r="A1389" s="256" t="s">
        <v>1471</v>
      </c>
      <c r="B1389" s="256" t="s">
        <v>406</v>
      </c>
      <c r="C1389" s="257">
        <v>1</v>
      </c>
      <c r="D1389" s="155">
        <v>12.82</v>
      </c>
      <c r="E1389" s="155">
        <f>ROUND((C1389*D1389),4)</f>
        <v>12.82</v>
      </c>
    </row>
    <row r="1390" spans="1:5">
      <c r="A1390" s="253" t="s">
        <v>401</v>
      </c>
      <c r="B1390" s="253" t="s">
        <v>2</v>
      </c>
      <c r="C1390" s="254" t="s">
        <v>2</v>
      </c>
      <c r="D1390" s="255" t="s">
        <v>2</v>
      </c>
      <c r="E1390" s="255">
        <f>SUM(E1389:E1389)</f>
        <v>12.82</v>
      </c>
    </row>
    <row r="1391" spans="1:5">
      <c r="A1391" s="253" t="s">
        <v>1673</v>
      </c>
      <c r="B1391" s="253" t="s">
        <v>399</v>
      </c>
      <c r="C1391" s="254" t="s">
        <v>1095</v>
      </c>
      <c r="D1391" s="255" t="s">
        <v>1096</v>
      </c>
      <c r="E1391" s="255" t="s">
        <v>1097</v>
      </c>
    </row>
    <row r="1392" spans="1:5">
      <c r="A1392" s="256" t="s">
        <v>1128</v>
      </c>
      <c r="B1392" s="256" t="s">
        <v>406</v>
      </c>
      <c r="C1392" s="257">
        <v>1</v>
      </c>
      <c r="D1392" s="155">
        <v>0.45879999999999999</v>
      </c>
      <c r="E1392" s="155">
        <f t="shared" ref="E1392:E1398" si="29">ROUND((C1392*D1392),4)</f>
        <v>0.45879999999999999</v>
      </c>
    </row>
    <row r="1393" spans="1:5" s="84" customFormat="1">
      <c r="A1393" s="256" t="s">
        <v>1107</v>
      </c>
      <c r="B1393" s="256" t="s">
        <v>406</v>
      </c>
      <c r="C1393" s="257">
        <v>1</v>
      </c>
      <c r="D1393" s="155">
        <v>0.89910000000000001</v>
      </c>
      <c r="E1393" s="155">
        <f t="shared" si="29"/>
        <v>0.89910000000000001</v>
      </c>
    </row>
    <row r="1394" spans="1:5">
      <c r="A1394" s="256" t="s">
        <v>1472</v>
      </c>
      <c r="B1394" s="256" t="s">
        <v>406</v>
      </c>
      <c r="C1394" s="257">
        <v>1</v>
      </c>
      <c r="D1394" s="155">
        <v>0.1192</v>
      </c>
      <c r="E1394" s="155">
        <f t="shared" si="29"/>
        <v>0.1192</v>
      </c>
    </row>
    <row r="1395" spans="1:5">
      <c r="A1395" s="256" t="s">
        <v>1114</v>
      </c>
      <c r="B1395" s="256" t="s">
        <v>406</v>
      </c>
      <c r="C1395" s="257">
        <v>1</v>
      </c>
      <c r="D1395" s="155">
        <v>0.72</v>
      </c>
      <c r="E1395" s="155">
        <f t="shared" si="29"/>
        <v>0.72</v>
      </c>
    </row>
    <row r="1396" spans="1:5">
      <c r="A1396" s="256" t="s">
        <v>1115</v>
      </c>
      <c r="B1396" s="256" t="s">
        <v>406</v>
      </c>
      <c r="C1396" s="257">
        <v>1</v>
      </c>
      <c r="D1396" s="155">
        <v>0.64</v>
      </c>
      <c r="E1396" s="155">
        <f t="shared" si="29"/>
        <v>0.64</v>
      </c>
    </row>
    <row r="1397" spans="1:5">
      <c r="A1397" s="256" t="s">
        <v>1102</v>
      </c>
      <c r="B1397" s="256" t="s">
        <v>406</v>
      </c>
      <c r="C1397" s="257">
        <v>1</v>
      </c>
      <c r="D1397" s="155">
        <v>0.3</v>
      </c>
      <c r="E1397" s="155">
        <f t="shared" si="29"/>
        <v>0.3</v>
      </c>
    </row>
    <row r="1398" spans="1:5">
      <c r="A1398" s="256" t="s">
        <v>1103</v>
      </c>
      <c r="B1398" s="256" t="s">
        <v>406</v>
      </c>
      <c r="C1398" s="257">
        <v>1</v>
      </c>
      <c r="D1398" s="155">
        <v>0.04</v>
      </c>
      <c r="E1398" s="155">
        <f t="shared" si="29"/>
        <v>0.04</v>
      </c>
    </row>
    <row r="1399" spans="1:5">
      <c r="A1399" s="253" t="s">
        <v>401</v>
      </c>
      <c r="B1399" s="253" t="s">
        <v>2</v>
      </c>
      <c r="C1399" s="254" t="s">
        <v>2</v>
      </c>
      <c r="D1399" s="255" t="s">
        <v>2</v>
      </c>
      <c r="E1399" s="255">
        <f>SUM(E1392:E1398)</f>
        <v>3.1770999999999998</v>
      </c>
    </row>
    <row r="1400" spans="1:5" s="84" customFormat="1">
      <c r="A1400" s="253" t="s">
        <v>402</v>
      </c>
      <c r="B1400" s="253" t="s">
        <v>2</v>
      </c>
      <c r="C1400" s="254" t="s">
        <v>2</v>
      </c>
      <c r="D1400" s="255" t="s">
        <v>2</v>
      </c>
      <c r="E1400" s="255">
        <f>E1390+E1399</f>
        <v>15.9971</v>
      </c>
    </row>
    <row r="1401" spans="1:5">
      <c r="A1401" s="261" t="s">
        <v>653</v>
      </c>
      <c r="B1401" s="261"/>
      <c r="C1401" s="262"/>
      <c r="D1401" s="263"/>
      <c r="E1401" s="263"/>
    </row>
    <row r="1402" spans="1:5">
      <c r="A1402" s="253" t="s">
        <v>654</v>
      </c>
      <c r="B1402" s="253"/>
      <c r="C1402" s="254"/>
      <c r="D1402" s="255"/>
      <c r="E1402" s="255"/>
    </row>
    <row r="1403" spans="1:5">
      <c r="A1403" s="253" t="s">
        <v>405</v>
      </c>
      <c r="B1403" s="253"/>
      <c r="C1403" s="254"/>
      <c r="D1403" s="255"/>
      <c r="E1403" s="255"/>
    </row>
    <row r="1404" spans="1:5">
      <c r="A1404" s="253" t="s">
        <v>1100</v>
      </c>
      <c r="B1404" s="253" t="s">
        <v>399</v>
      </c>
      <c r="C1404" s="254" t="s">
        <v>1095</v>
      </c>
      <c r="D1404" s="255" t="s">
        <v>1096</v>
      </c>
      <c r="E1404" s="255" t="s">
        <v>1097</v>
      </c>
    </row>
    <row r="1405" spans="1:5">
      <c r="A1405" s="256" t="s">
        <v>1473</v>
      </c>
      <c r="B1405" s="256" t="s">
        <v>406</v>
      </c>
      <c r="C1405" s="257">
        <v>1</v>
      </c>
      <c r="D1405" s="155">
        <v>12.82</v>
      </c>
      <c r="E1405" s="155">
        <f>ROUND((C1405*D1405),4)</f>
        <v>12.82</v>
      </c>
    </row>
    <row r="1406" spans="1:5">
      <c r="A1406" s="253" t="s">
        <v>401</v>
      </c>
      <c r="B1406" s="253" t="s">
        <v>2</v>
      </c>
      <c r="C1406" s="254" t="s">
        <v>2</v>
      </c>
      <c r="D1406" s="255" t="s">
        <v>2</v>
      </c>
      <c r="E1406" s="255">
        <f>SUM(E1405:E1405)</f>
        <v>12.82</v>
      </c>
    </row>
    <row r="1407" spans="1:5">
      <c r="A1407" s="253" t="s">
        <v>1673</v>
      </c>
      <c r="B1407" s="253" t="s">
        <v>399</v>
      </c>
      <c r="C1407" s="254" t="s">
        <v>1095</v>
      </c>
      <c r="D1407" s="255" t="s">
        <v>1096</v>
      </c>
      <c r="E1407" s="255" t="s">
        <v>1097</v>
      </c>
    </row>
    <row r="1408" spans="1:5">
      <c r="A1408" s="256" t="s">
        <v>1128</v>
      </c>
      <c r="B1408" s="256" t="s">
        <v>406</v>
      </c>
      <c r="C1408" s="257">
        <v>1</v>
      </c>
      <c r="D1408" s="155">
        <v>0.45879999999999999</v>
      </c>
      <c r="E1408" s="155">
        <f t="shared" ref="E1408:E1414" si="30">ROUND((C1408*D1408),4)</f>
        <v>0.45879999999999999</v>
      </c>
    </row>
    <row r="1409" spans="1:5" s="84" customFormat="1">
      <c r="A1409" s="256" t="s">
        <v>1107</v>
      </c>
      <c r="B1409" s="256" t="s">
        <v>406</v>
      </c>
      <c r="C1409" s="257">
        <v>1</v>
      </c>
      <c r="D1409" s="155">
        <v>0.89910000000000001</v>
      </c>
      <c r="E1409" s="155">
        <f t="shared" si="30"/>
        <v>0.89910000000000001</v>
      </c>
    </row>
    <row r="1410" spans="1:5">
      <c r="A1410" s="256" t="s">
        <v>1474</v>
      </c>
      <c r="B1410" s="256" t="s">
        <v>406</v>
      </c>
      <c r="C1410" s="257">
        <v>1</v>
      </c>
      <c r="D1410" s="155">
        <v>0.38590000000000002</v>
      </c>
      <c r="E1410" s="155">
        <f t="shared" si="30"/>
        <v>0.38590000000000002</v>
      </c>
    </row>
    <row r="1411" spans="1:5">
      <c r="A1411" s="256" t="s">
        <v>1114</v>
      </c>
      <c r="B1411" s="256" t="s">
        <v>406</v>
      </c>
      <c r="C1411" s="257">
        <v>1</v>
      </c>
      <c r="D1411" s="155">
        <v>0.72</v>
      </c>
      <c r="E1411" s="155">
        <f t="shared" si="30"/>
        <v>0.72</v>
      </c>
    </row>
    <row r="1412" spans="1:5">
      <c r="A1412" s="256" t="s">
        <v>1115</v>
      </c>
      <c r="B1412" s="256" t="s">
        <v>406</v>
      </c>
      <c r="C1412" s="257">
        <v>1</v>
      </c>
      <c r="D1412" s="155">
        <v>0.64</v>
      </c>
      <c r="E1412" s="155">
        <f t="shared" si="30"/>
        <v>0.64</v>
      </c>
    </row>
    <row r="1413" spans="1:5">
      <c r="A1413" s="256" t="s">
        <v>1102</v>
      </c>
      <c r="B1413" s="256" t="s">
        <v>406</v>
      </c>
      <c r="C1413" s="257">
        <v>1</v>
      </c>
      <c r="D1413" s="155">
        <v>0.3</v>
      </c>
      <c r="E1413" s="155">
        <f t="shared" si="30"/>
        <v>0.3</v>
      </c>
    </row>
    <row r="1414" spans="1:5">
      <c r="A1414" s="256" t="s">
        <v>1103</v>
      </c>
      <c r="B1414" s="256" t="s">
        <v>406</v>
      </c>
      <c r="C1414" s="257">
        <v>1</v>
      </c>
      <c r="D1414" s="155">
        <v>0.04</v>
      </c>
      <c r="E1414" s="155">
        <f t="shared" si="30"/>
        <v>0.04</v>
      </c>
    </row>
    <row r="1415" spans="1:5">
      <c r="A1415" s="253" t="s">
        <v>401</v>
      </c>
      <c r="B1415" s="253" t="s">
        <v>2</v>
      </c>
      <c r="C1415" s="254" t="s">
        <v>2</v>
      </c>
      <c r="D1415" s="255" t="s">
        <v>2</v>
      </c>
      <c r="E1415" s="255">
        <f>SUM(E1408:E1414)</f>
        <v>3.4438</v>
      </c>
    </row>
    <row r="1416" spans="1:5" s="84" customFormat="1">
      <c r="A1416" s="253" t="s">
        <v>402</v>
      </c>
      <c r="B1416" s="253" t="s">
        <v>2</v>
      </c>
      <c r="C1416" s="254" t="s">
        <v>2</v>
      </c>
      <c r="D1416" s="255" t="s">
        <v>2</v>
      </c>
      <c r="E1416" s="255">
        <f>E1406+E1415</f>
        <v>16.2638</v>
      </c>
    </row>
    <row r="1417" spans="1:5">
      <c r="A1417" s="261" t="s">
        <v>655</v>
      </c>
      <c r="B1417" s="261"/>
      <c r="C1417" s="262"/>
      <c r="D1417" s="263"/>
      <c r="E1417" s="263"/>
    </row>
    <row r="1418" spans="1:5">
      <c r="A1418" s="253" t="s">
        <v>656</v>
      </c>
      <c r="B1418" s="253"/>
      <c r="C1418" s="254"/>
      <c r="D1418" s="255"/>
      <c r="E1418" s="255"/>
    </row>
    <row r="1419" spans="1:5">
      <c r="A1419" s="253" t="s">
        <v>405</v>
      </c>
      <c r="B1419" s="253"/>
      <c r="C1419" s="254"/>
      <c r="D1419" s="255"/>
      <c r="E1419" s="255"/>
    </row>
    <row r="1420" spans="1:5">
      <c r="A1420" s="253" t="s">
        <v>1100</v>
      </c>
      <c r="B1420" s="253" t="s">
        <v>399</v>
      </c>
      <c r="C1420" s="254" t="s">
        <v>1095</v>
      </c>
      <c r="D1420" s="255" t="s">
        <v>1096</v>
      </c>
      <c r="E1420" s="255" t="s">
        <v>1097</v>
      </c>
    </row>
    <row r="1421" spans="1:5">
      <c r="A1421" s="256" t="s">
        <v>1475</v>
      </c>
      <c r="B1421" s="256" t="s">
        <v>406</v>
      </c>
      <c r="C1421" s="257">
        <v>1</v>
      </c>
      <c r="D1421" s="155">
        <v>10.85</v>
      </c>
      <c r="E1421" s="155">
        <f>ROUND((C1421*D1421),4)</f>
        <v>10.85</v>
      </c>
    </row>
    <row r="1422" spans="1:5">
      <c r="A1422" s="253" t="s">
        <v>401</v>
      </c>
      <c r="B1422" s="253" t="s">
        <v>2</v>
      </c>
      <c r="C1422" s="254" t="s">
        <v>2</v>
      </c>
      <c r="D1422" s="255" t="s">
        <v>2</v>
      </c>
      <c r="E1422" s="255">
        <f>SUM(E1421:E1421)</f>
        <v>10.85</v>
      </c>
    </row>
    <row r="1423" spans="1:5" s="84" customFormat="1">
      <c r="A1423" s="253" t="s">
        <v>1673</v>
      </c>
      <c r="B1423" s="253" t="s">
        <v>399</v>
      </c>
      <c r="C1423" s="254" t="s">
        <v>1095</v>
      </c>
      <c r="D1423" s="255" t="s">
        <v>1096</v>
      </c>
      <c r="E1423" s="255" t="s">
        <v>1097</v>
      </c>
    </row>
    <row r="1424" spans="1:5">
      <c r="A1424" s="256" t="s">
        <v>1476</v>
      </c>
      <c r="B1424" s="256" t="s">
        <v>406</v>
      </c>
      <c r="C1424" s="257">
        <v>1</v>
      </c>
      <c r="D1424" s="155">
        <v>4.4499999999999998E-2</v>
      </c>
      <c r="E1424" s="155">
        <f>ROUND((C1424*D1424),4)</f>
        <v>4.4499999999999998E-2</v>
      </c>
    </row>
    <row r="1425" spans="1:5">
      <c r="A1425" s="256" t="s">
        <v>1114</v>
      </c>
      <c r="B1425" s="256" t="s">
        <v>406</v>
      </c>
      <c r="C1425" s="257">
        <v>1</v>
      </c>
      <c r="D1425" s="155">
        <v>0.72</v>
      </c>
      <c r="E1425" s="155">
        <f>ROUND((C1425*D1425),4)</f>
        <v>0.72</v>
      </c>
    </row>
    <row r="1426" spans="1:5">
      <c r="A1426" s="256" t="s">
        <v>1115</v>
      </c>
      <c r="B1426" s="256" t="s">
        <v>406</v>
      </c>
      <c r="C1426" s="257">
        <v>1</v>
      </c>
      <c r="D1426" s="155">
        <v>0.64</v>
      </c>
      <c r="E1426" s="155">
        <f>ROUND((C1426*D1426),4)</f>
        <v>0.64</v>
      </c>
    </row>
    <row r="1427" spans="1:5">
      <c r="A1427" s="256" t="s">
        <v>1102</v>
      </c>
      <c r="B1427" s="256" t="s">
        <v>406</v>
      </c>
      <c r="C1427" s="257">
        <v>1</v>
      </c>
      <c r="D1427" s="155">
        <v>0.3</v>
      </c>
      <c r="E1427" s="155">
        <f>ROUND((C1427*D1427),4)</f>
        <v>0.3</v>
      </c>
    </row>
    <row r="1428" spans="1:5">
      <c r="A1428" s="256" t="s">
        <v>1103</v>
      </c>
      <c r="B1428" s="256" t="s">
        <v>406</v>
      </c>
      <c r="C1428" s="257">
        <v>1</v>
      </c>
      <c r="D1428" s="155">
        <v>0.04</v>
      </c>
      <c r="E1428" s="155">
        <f>ROUND((C1428*D1428),4)</f>
        <v>0.04</v>
      </c>
    </row>
    <row r="1429" spans="1:5">
      <c r="A1429" s="253" t="s">
        <v>401</v>
      </c>
      <c r="B1429" s="253" t="s">
        <v>2</v>
      </c>
      <c r="C1429" s="254" t="s">
        <v>2</v>
      </c>
      <c r="D1429" s="255" t="s">
        <v>2</v>
      </c>
      <c r="E1429" s="255">
        <f>SUM(E1424:E1428)</f>
        <v>1.7445000000000002</v>
      </c>
    </row>
    <row r="1430" spans="1:5" s="84" customFormat="1">
      <c r="A1430" s="253" t="s">
        <v>402</v>
      </c>
      <c r="B1430" s="253" t="s">
        <v>2</v>
      </c>
      <c r="C1430" s="254" t="s">
        <v>2</v>
      </c>
      <c r="D1430" s="255" t="s">
        <v>2</v>
      </c>
      <c r="E1430" s="255">
        <f>E1422+E1429</f>
        <v>12.5945</v>
      </c>
    </row>
    <row r="1431" spans="1:5">
      <c r="A1431" s="261" t="s">
        <v>657</v>
      </c>
      <c r="B1431" s="261"/>
      <c r="C1431" s="262"/>
      <c r="D1431" s="263"/>
      <c r="E1431" s="263"/>
    </row>
    <row r="1432" spans="1:5">
      <c r="A1432" s="253" t="s">
        <v>658</v>
      </c>
      <c r="B1432" s="253"/>
      <c r="C1432" s="254"/>
      <c r="D1432" s="255"/>
      <c r="E1432" s="255"/>
    </row>
    <row r="1433" spans="1:5">
      <c r="A1433" s="253" t="s">
        <v>405</v>
      </c>
      <c r="B1433" s="253"/>
      <c r="C1433" s="254"/>
      <c r="D1433" s="255"/>
      <c r="E1433" s="255"/>
    </row>
    <row r="1434" spans="1:5">
      <c r="A1434" s="253" t="s">
        <v>1100</v>
      </c>
      <c r="B1434" s="253" t="s">
        <v>399</v>
      </c>
      <c r="C1434" s="254" t="s">
        <v>1095</v>
      </c>
      <c r="D1434" s="255" t="s">
        <v>1096</v>
      </c>
      <c r="E1434" s="255" t="s">
        <v>1097</v>
      </c>
    </row>
    <row r="1435" spans="1:5">
      <c r="A1435" s="256" t="s">
        <v>1477</v>
      </c>
      <c r="B1435" s="256" t="s">
        <v>406</v>
      </c>
      <c r="C1435" s="257">
        <v>1</v>
      </c>
      <c r="D1435" s="155">
        <v>15.93</v>
      </c>
      <c r="E1435" s="155">
        <f>ROUND((C1435*D1435),4)</f>
        <v>15.93</v>
      </c>
    </row>
    <row r="1436" spans="1:5">
      <c r="A1436" s="253" t="s">
        <v>401</v>
      </c>
      <c r="B1436" s="253" t="s">
        <v>2</v>
      </c>
      <c r="C1436" s="254" t="s">
        <v>2</v>
      </c>
      <c r="D1436" s="255" t="s">
        <v>2</v>
      </c>
      <c r="E1436" s="255">
        <f>SUM(E1435:E1435)</f>
        <v>15.93</v>
      </c>
    </row>
    <row r="1437" spans="1:5" s="84" customFormat="1">
      <c r="A1437" s="253" t="s">
        <v>1673</v>
      </c>
      <c r="B1437" s="253" t="s">
        <v>399</v>
      </c>
      <c r="C1437" s="254" t="s">
        <v>1095</v>
      </c>
      <c r="D1437" s="255" t="s">
        <v>1096</v>
      </c>
      <c r="E1437" s="255" t="s">
        <v>1097</v>
      </c>
    </row>
    <row r="1438" spans="1:5">
      <c r="A1438" s="256" t="s">
        <v>1128</v>
      </c>
      <c r="B1438" s="256" t="s">
        <v>406</v>
      </c>
      <c r="C1438" s="257">
        <v>1</v>
      </c>
      <c r="D1438" s="155">
        <v>0.45879999999999999</v>
      </c>
      <c r="E1438" s="155">
        <f t="shared" ref="E1438:E1444" si="31">ROUND((C1438*D1438),4)</f>
        <v>0.45879999999999999</v>
      </c>
    </row>
    <row r="1439" spans="1:5">
      <c r="A1439" s="256" t="s">
        <v>1107</v>
      </c>
      <c r="B1439" s="256" t="s">
        <v>406</v>
      </c>
      <c r="C1439" s="257">
        <v>1</v>
      </c>
      <c r="D1439" s="155">
        <v>0.89910000000000001</v>
      </c>
      <c r="E1439" s="155">
        <f t="shared" si="31"/>
        <v>0.89910000000000001</v>
      </c>
    </row>
    <row r="1440" spans="1:5">
      <c r="A1440" s="256" t="s">
        <v>1478</v>
      </c>
      <c r="B1440" s="256" t="s">
        <v>406</v>
      </c>
      <c r="C1440" s="257">
        <v>1</v>
      </c>
      <c r="D1440" s="155">
        <v>0.1067</v>
      </c>
      <c r="E1440" s="155">
        <f t="shared" si="31"/>
        <v>0.1067</v>
      </c>
    </row>
    <row r="1441" spans="1:5">
      <c r="A1441" s="256" t="s">
        <v>1114</v>
      </c>
      <c r="B1441" s="256" t="s">
        <v>406</v>
      </c>
      <c r="C1441" s="257">
        <v>1</v>
      </c>
      <c r="D1441" s="155">
        <v>0.72</v>
      </c>
      <c r="E1441" s="155">
        <f t="shared" si="31"/>
        <v>0.72</v>
      </c>
    </row>
    <row r="1442" spans="1:5">
      <c r="A1442" s="256" t="s">
        <v>1115</v>
      </c>
      <c r="B1442" s="256" t="s">
        <v>406</v>
      </c>
      <c r="C1442" s="257">
        <v>1</v>
      </c>
      <c r="D1442" s="155">
        <v>0.64</v>
      </c>
      <c r="E1442" s="155">
        <f t="shared" si="31"/>
        <v>0.64</v>
      </c>
    </row>
    <row r="1443" spans="1:5">
      <c r="A1443" s="256" t="s">
        <v>1102</v>
      </c>
      <c r="B1443" s="256" t="s">
        <v>406</v>
      </c>
      <c r="C1443" s="257">
        <v>1</v>
      </c>
      <c r="D1443" s="155">
        <v>0.3</v>
      </c>
      <c r="E1443" s="155">
        <f t="shared" si="31"/>
        <v>0.3</v>
      </c>
    </row>
    <row r="1444" spans="1:5" s="84" customFormat="1">
      <c r="A1444" s="256" t="s">
        <v>1103</v>
      </c>
      <c r="B1444" s="256" t="s">
        <v>406</v>
      </c>
      <c r="C1444" s="257">
        <v>1</v>
      </c>
      <c r="D1444" s="155">
        <v>0.04</v>
      </c>
      <c r="E1444" s="155">
        <f t="shared" si="31"/>
        <v>0.04</v>
      </c>
    </row>
    <row r="1445" spans="1:5">
      <c r="A1445" s="253" t="s">
        <v>401</v>
      </c>
      <c r="B1445" s="253" t="s">
        <v>2</v>
      </c>
      <c r="C1445" s="254" t="s">
        <v>2</v>
      </c>
      <c r="D1445" s="255" t="s">
        <v>2</v>
      </c>
      <c r="E1445" s="255">
        <f>SUM(E1438:E1444)</f>
        <v>3.1645999999999996</v>
      </c>
    </row>
    <row r="1446" spans="1:5">
      <c r="A1446" s="253" t="s">
        <v>402</v>
      </c>
      <c r="B1446" s="253" t="s">
        <v>2</v>
      </c>
      <c r="C1446" s="254" t="s">
        <v>2</v>
      </c>
      <c r="D1446" s="255" t="s">
        <v>2</v>
      </c>
      <c r="E1446" s="255">
        <f>E1436+E1445</f>
        <v>19.0946</v>
      </c>
    </row>
    <row r="1447" spans="1:5">
      <c r="A1447" s="261" t="s">
        <v>659</v>
      </c>
      <c r="B1447" s="261"/>
      <c r="C1447" s="262"/>
      <c r="D1447" s="263"/>
      <c r="E1447" s="263"/>
    </row>
    <row r="1448" spans="1:5">
      <c r="A1448" s="253" t="s">
        <v>660</v>
      </c>
      <c r="B1448" s="253"/>
      <c r="C1448" s="254"/>
      <c r="D1448" s="255"/>
      <c r="E1448" s="255"/>
    </row>
    <row r="1449" spans="1:5">
      <c r="A1449" s="253" t="s">
        <v>405</v>
      </c>
      <c r="B1449" s="253"/>
      <c r="C1449" s="254"/>
      <c r="D1449" s="255"/>
      <c r="E1449" s="255"/>
    </row>
    <row r="1450" spans="1:5">
      <c r="A1450" s="253" t="s">
        <v>1100</v>
      </c>
      <c r="B1450" s="253" t="s">
        <v>399</v>
      </c>
      <c r="C1450" s="254" t="s">
        <v>1095</v>
      </c>
      <c r="D1450" s="255" t="s">
        <v>1096</v>
      </c>
      <c r="E1450" s="255" t="s">
        <v>1097</v>
      </c>
    </row>
    <row r="1451" spans="1:5" s="84" customFormat="1">
      <c r="A1451" s="256" t="s">
        <v>1479</v>
      </c>
      <c r="B1451" s="256" t="s">
        <v>406</v>
      </c>
      <c r="C1451" s="257">
        <v>1</v>
      </c>
      <c r="D1451" s="155">
        <v>12.82</v>
      </c>
      <c r="E1451" s="155">
        <f>ROUND((C1451*D1451),4)</f>
        <v>12.82</v>
      </c>
    </row>
    <row r="1452" spans="1:5">
      <c r="A1452" s="253" t="s">
        <v>401</v>
      </c>
      <c r="B1452" s="253" t="s">
        <v>2</v>
      </c>
      <c r="C1452" s="254" t="s">
        <v>2</v>
      </c>
      <c r="D1452" s="255" t="s">
        <v>2</v>
      </c>
      <c r="E1452" s="255">
        <f>SUM(E1451:E1451)</f>
        <v>12.82</v>
      </c>
    </row>
    <row r="1453" spans="1:5">
      <c r="A1453" s="253" t="s">
        <v>1673</v>
      </c>
      <c r="B1453" s="253" t="s">
        <v>399</v>
      </c>
      <c r="C1453" s="254" t="s">
        <v>1095</v>
      </c>
      <c r="D1453" s="255" t="s">
        <v>1096</v>
      </c>
      <c r="E1453" s="255" t="s">
        <v>1097</v>
      </c>
    </row>
    <row r="1454" spans="1:5">
      <c r="A1454" s="256" t="s">
        <v>1128</v>
      </c>
      <c r="B1454" s="256" t="s">
        <v>406</v>
      </c>
      <c r="C1454" s="257">
        <v>1</v>
      </c>
      <c r="D1454" s="155">
        <v>0.45879999999999999</v>
      </c>
      <c r="E1454" s="155">
        <f t="shared" ref="E1454:E1460" si="32">ROUND((C1454*D1454),4)</f>
        <v>0.45879999999999999</v>
      </c>
    </row>
    <row r="1455" spans="1:5">
      <c r="A1455" s="256" t="s">
        <v>1107</v>
      </c>
      <c r="B1455" s="256" t="s">
        <v>406</v>
      </c>
      <c r="C1455" s="257">
        <v>1</v>
      </c>
      <c r="D1455" s="155">
        <v>0.89910000000000001</v>
      </c>
      <c r="E1455" s="155">
        <f t="shared" si="32"/>
        <v>0.89910000000000001</v>
      </c>
    </row>
    <row r="1456" spans="1:5">
      <c r="A1456" s="256" t="s">
        <v>1480</v>
      </c>
      <c r="B1456" s="256" t="s">
        <v>406</v>
      </c>
      <c r="C1456" s="257">
        <v>1</v>
      </c>
      <c r="D1456" s="155">
        <v>0.21920000000000001</v>
      </c>
      <c r="E1456" s="155">
        <f t="shared" si="32"/>
        <v>0.21920000000000001</v>
      </c>
    </row>
    <row r="1457" spans="1:5">
      <c r="A1457" s="256" t="s">
        <v>1114</v>
      </c>
      <c r="B1457" s="256" t="s">
        <v>406</v>
      </c>
      <c r="C1457" s="257">
        <v>1</v>
      </c>
      <c r="D1457" s="155">
        <v>0.72</v>
      </c>
      <c r="E1457" s="155">
        <f t="shared" si="32"/>
        <v>0.72</v>
      </c>
    </row>
    <row r="1458" spans="1:5">
      <c r="A1458" s="256" t="s">
        <v>1115</v>
      </c>
      <c r="B1458" s="256" t="s">
        <v>406</v>
      </c>
      <c r="C1458" s="257">
        <v>1</v>
      </c>
      <c r="D1458" s="155">
        <v>0.64</v>
      </c>
      <c r="E1458" s="155">
        <f t="shared" si="32"/>
        <v>0.64</v>
      </c>
    </row>
    <row r="1459" spans="1:5" s="84" customFormat="1">
      <c r="A1459" s="256" t="s">
        <v>1102</v>
      </c>
      <c r="B1459" s="256" t="s">
        <v>406</v>
      </c>
      <c r="C1459" s="257">
        <v>1</v>
      </c>
      <c r="D1459" s="155">
        <v>0.3</v>
      </c>
      <c r="E1459" s="155">
        <f t="shared" si="32"/>
        <v>0.3</v>
      </c>
    </row>
    <row r="1460" spans="1:5">
      <c r="A1460" s="256" t="s">
        <v>1103</v>
      </c>
      <c r="B1460" s="256" t="s">
        <v>406</v>
      </c>
      <c r="C1460" s="257">
        <v>1</v>
      </c>
      <c r="D1460" s="155">
        <v>0.04</v>
      </c>
      <c r="E1460" s="155">
        <f t="shared" si="32"/>
        <v>0.04</v>
      </c>
    </row>
    <row r="1461" spans="1:5">
      <c r="A1461" s="253" t="s">
        <v>401</v>
      </c>
      <c r="B1461" s="253" t="s">
        <v>2</v>
      </c>
      <c r="C1461" s="254" t="s">
        <v>2</v>
      </c>
      <c r="D1461" s="255" t="s">
        <v>2</v>
      </c>
      <c r="E1461" s="255">
        <f>SUM(E1454:E1460)</f>
        <v>3.2770999999999999</v>
      </c>
    </row>
    <row r="1462" spans="1:5">
      <c r="A1462" s="253" t="s">
        <v>402</v>
      </c>
      <c r="B1462" s="253" t="s">
        <v>2</v>
      </c>
      <c r="C1462" s="254" t="s">
        <v>2</v>
      </c>
      <c r="D1462" s="255" t="s">
        <v>2</v>
      </c>
      <c r="E1462" s="255">
        <f>E1452+E1461</f>
        <v>16.097100000000001</v>
      </c>
    </row>
    <row r="1463" spans="1:5">
      <c r="A1463" s="261" t="s">
        <v>661</v>
      </c>
      <c r="B1463" s="261"/>
      <c r="C1463" s="262"/>
      <c r="D1463" s="263"/>
      <c r="E1463" s="263"/>
    </row>
    <row r="1464" spans="1:5">
      <c r="A1464" s="253" t="s">
        <v>662</v>
      </c>
      <c r="B1464" s="253"/>
      <c r="C1464" s="254"/>
      <c r="D1464" s="255"/>
      <c r="E1464" s="255"/>
    </row>
    <row r="1465" spans="1:5">
      <c r="A1465" s="253" t="s">
        <v>405</v>
      </c>
      <c r="B1465" s="253"/>
      <c r="C1465" s="254"/>
      <c r="D1465" s="255"/>
      <c r="E1465" s="255"/>
    </row>
    <row r="1466" spans="1:5">
      <c r="A1466" s="253" t="s">
        <v>1100</v>
      </c>
      <c r="B1466" s="253" t="s">
        <v>399</v>
      </c>
      <c r="C1466" s="254" t="s">
        <v>1095</v>
      </c>
      <c r="D1466" s="255" t="s">
        <v>1096</v>
      </c>
      <c r="E1466" s="255" t="s">
        <v>1097</v>
      </c>
    </row>
    <row r="1467" spans="1:5" s="84" customFormat="1">
      <c r="A1467" s="256" t="s">
        <v>1481</v>
      </c>
      <c r="B1467" s="256" t="s">
        <v>406</v>
      </c>
      <c r="C1467" s="257">
        <v>1</v>
      </c>
      <c r="D1467" s="155">
        <v>12.82</v>
      </c>
      <c r="E1467" s="155">
        <f>ROUND((C1467*D1467),4)</f>
        <v>12.82</v>
      </c>
    </row>
    <row r="1468" spans="1:5">
      <c r="A1468" s="253" t="s">
        <v>401</v>
      </c>
      <c r="B1468" s="253" t="s">
        <v>2</v>
      </c>
      <c r="C1468" s="254" t="s">
        <v>2</v>
      </c>
      <c r="D1468" s="255" t="s">
        <v>2</v>
      </c>
      <c r="E1468" s="255">
        <f>SUM(E1467:E1467)</f>
        <v>12.82</v>
      </c>
    </row>
    <row r="1469" spans="1:5">
      <c r="A1469" s="253" t="s">
        <v>1673</v>
      </c>
      <c r="B1469" s="253" t="s">
        <v>399</v>
      </c>
      <c r="C1469" s="254" t="s">
        <v>1095</v>
      </c>
      <c r="D1469" s="255" t="s">
        <v>1096</v>
      </c>
      <c r="E1469" s="255" t="s">
        <v>1097</v>
      </c>
    </row>
    <row r="1470" spans="1:5">
      <c r="A1470" s="256" t="s">
        <v>1128</v>
      </c>
      <c r="B1470" s="256" t="s">
        <v>406</v>
      </c>
      <c r="C1470" s="257">
        <v>1</v>
      </c>
      <c r="D1470" s="155">
        <v>0.45879999999999999</v>
      </c>
      <c r="E1470" s="155">
        <f t="shared" ref="E1470:E1476" si="33">ROUND((C1470*D1470),4)</f>
        <v>0.45879999999999999</v>
      </c>
    </row>
    <row r="1471" spans="1:5">
      <c r="A1471" s="256" t="s">
        <v>1107</v>
      </c>
      <c r="B1471" s="256" t="s">
        <v>406</v>
      </c>
      <c r="C1471" s="257">
        <v>1</v>
      </c>
      <c r="D1471" s="155">
        <v>0.89910000000000001</v>
      </c>
      <c r="E1471" s="155">
        <f t="shared" si="33"/>
        <v>0.89910000000000001</v>
      </c>
    </row>
    <row r="1472" spans="1:5">
      <c r="A1472" s="256" t="s">
        <v>1482</v>
      </c>
      <c r="B1472" s="256" t="s">
        <v>406</v>
      </c>
      <c r="C1472" s="257">
        <v>1</v>
      </c>
      <c r="D1472" s="155">
        <v>0.15260000000000001</v>
      </c>
      <c r="E1472" s="155">
        <f t="shared" si="33"/>
        <v>0.15260000000000001</v>
      </c>
    </row>
    <row r="1473" spans="1:5">
      <c r="A1473" s="256" t="s">
        <v>1114</v>
      </c>
      <c r="B1473" s="256" t="s">
        <v>406</v>
      </c>
      <c r="C1473" s="257">
        <v>1</v>
      </c>
      <c r="D1473" s="155">
        <v>0.72</v>
      </c>
      <c r="E1473" s="155">
        <f t="shared" si="33"/>
        <v>0.72</v>
      </c>
    </row>
    <row r="1474" spans="1:5">
      <c r="A1474" s="256" t="s">
        <v>1115</v>
      </c>
      <c r="B1474" s="256" t="s">
        <v>406</v>
      </c>
      <c r="C1474" s="257">
        <v>1</v>
      </c>
      <c r="D1474" s="155">
        <v>0.64</v>
      </c>
      <c r="E1474" s="155">
        <f t="shared" si="33"/>
        <v>0.64</v>
      </c>
    </row>
    <row r="1475" spans="1:5" s="84" customFormat="1">
      <c r="A1475" s="256" t="s">
        <v>1102</v>
      </c>
      <c r="B1475" s="256" t="s">
        <v>406</v>
      </c>
      <c r="C1475" s="257">
        <v>1</v>
      </c>
      <c r="D1475" s="155">
        <v>0.3</v>
      </c>
      <c r="E1475" s="155">
        <f t="shared" si="33"/>
        <v>0.3</v>
      </c>
    </row>
    <row r="1476" spans="1:5">
      <c r="A1476" s="256" t="s">
        <v>1103</v>
      </c>
      <c r="B1476" s="256" t="s">
        <v>406</v>
      </c>
      <c r="C1476" s="257">
        <v>1</v>
      </c>
      <c r="D1476" s="155">
        <v>0.04</v>
      </c>
      <c r="E1476" s="155">
        <f t="shared" si="33"/>
        <v>0.04</v>
      </c>
    </row>
    <row r="1477" spans="1:5">
      <c r="A1477" s="253" t="s">
        <v>401</v>
      </c>
      <c r="B1477" s="253" t="s">
        <v>2</v>
      </c>
      <c r="C1477" s="254" t="s">
        <v>2</v>
      </c>
      <c r="D1477" s="255" t="s">
        <v>2</v>
      </c>
      <c r="E1477" s="255">
        <f>SUM(E1470:E1476)</f>
        <v>3.2105000000000001</v>
      </c>
    </row>
    <row r="1478" spans="1:5">
      <c r="A1478" s="253" t="s">
        <v>402</v>
      </c>
      <c r="B1478" s="253" t="s">
        <v>2</v>
      </c>
      <c r="C1478" s="254" t="s">
        <v>2</v>
      </c>
      <c r="D1478" s="255" t="s">
        <v>2</v>
      </c>
      <c r="E1478" s="255">
        <f>E1468+E1477</f>
        <v>16.0305</v>
      </c>
    </row>
    <row r="1479" spans="1:5">
      <c r="A1479" s="261" t="s">
        <v>663</v>
      </c>
      <c r="B1479" s="261"/>
      <c r="C1479" s="262"/>
      <c r="D1479" s="263"/>
      <c r="E1479" s="263"/>
    </row>
    <row r="1480" spans="1:5">
      <c r="A1480" s="253" t="s">
        <v>664</v>
      </c>
      <c r="B1480" s="253"/>
      <c r="C1480" s="254"/>
      <c r="D1480" s="255"/>
      <c r="E1480" s="255"/>
    </row>
    <row r="1481" spans="1:5">
      <c r="A1481" s="253" t="s">
        <v>405</v>
      </c>
      <c r="B1481" s="253"/>
      <c r="C1481" s="254"/>
      <c r="D1481" s="255"/>
      <c r="E1481" s="255"/>
    </row>
    <row r="1482" spans="1:5">
      <c r="A1482" s="253" t="s">
        <v>1100</v>
      </c>
      <c r="B1482" s="253" t="s">
        <v>399</v>
      </c>
      <c r="C1482" s="254" t="s">
        <v>1095</v>
      </c>
      <c r="D1482" s="255" t="s">
        <v>1096</v>
      </c>
      <c r="E1482" s="255" t="s">
        <v>1097</v>
      </c>
    </row>
    <row r="1483" spans="1:5" s="84" customFormat="1">
      <c r="A1483" s="256" t="s">
        <v>1483</v>
      </c>
      <c r="B1483" s="256" t="s">
        <v>406</v>
      </c>
      <c r="C1483" s="257">
        <v>1</v>
      </c>
      <c r="D1483" s="155">
        <v>4.63</v>
      </c>
      <c r="E1483" s="155">
        <f>ROUND((C1483*D1483),4)</f>
        <v>4.63</v>
      </c>
    </row>
    <row r="1484" spans="1:5">
      <c r="A1484" s="253" t="s">
        <v>401</v>
      </c>
      <c r="B1484" s="253" t="s">
        <v>2</v>
      </c>
      <c r="C1484" s="254" t="s">
        <v>2</v>
      </c>
      <c r="D1484" s="255" t="s">
        <v>2</v>
      </c>
      <c r="E1484" s="255">
        <f>SUM(E1483:E1483)</f>
        <v>4.63</v>
      </c>
    </row>
    <row r="1485" spans="1:5">
      <c r="A1485" s="253" t="s">
        <v>1673</v>
      </c>
      <c r="B1485" s="253" t="s">
        <v>399</v>
      </c>
      <c r="C1485" s="254" t="s">
        <v>1095</v>
      </c>
      <c r="D1485" s="255" t="s">
        <v>1096</v>
      </c>
      <c r="E1485" s="255" t="s">
        <v>1097</v>
      </c>
    </row>
    <row r="1486" spans="1:5">
      <c r="A1486" s="256" t="s">
        <v>1128</v>
      </c>
      <c r="B1486" s="256" t="s">
        <v>406</v>
      </c>
      <c r="C1486" s="257">
        <v>1</v>
      </c>
      <c r="D1486" s="155">
        <v>0.45879999999999999</v>
      </c>
      <c r="E1486" s="155">
        <f t="shared" ref="E1486:E1492" si="34">ROUND((C1486*D1486),4)</f>
        <v>0.45879999999999999</v>
      </c>
    </row>
    <row r="1487" spans="1:5">
      <c r="A1487" s="256" t="s">
        <v>1107</v>
      </c>
      <c r="B1487" s="256" t="s">
        <v>406</v>
      </c>
      <c r="C1487" s="257">
        <v>1</v>
      </c>
      <c r="D1487" s="155">
        <v>0.89910000000000001</v>
      </c>
      <c r="E1487" s="155">
        <f t="shared" si="34"/>
        <v>0.89910000000000001</v>
      </c>
    </row>
    <row r="1488" spans="1:5">
      <c r="A1488" s="256" t="s">
        <v>1484</v>
      </c>
      <c r="B1488" s="256" t="s">
        <v>406</v>
      </c>
      <c r="C1488" s="257">
        <v>1</v>
      </c>
      <c r="D1488" s="155">
        <v>1.9E-2</v>
      </c>
      <c r="E1488" s="155">
        <f t="shared" si="34"/>
        <v>1.9E-2</v>
      </c>
    </row>
    <row r="1489" spans="1:5">
      <c r="A1489" s="256" t="s">
        <v>1114</v>
      </c>
      <c r="B1489" s="256" t="s">
        <v>406</v>
      </c>
      <c r="C1489" s="257">
        <v>1</v>
      </c>
      <c r="D1489" s="155">
        <v>0.72</v>
      </c>
      <c r="E1489" s="155">
        <f t="shared" si="34"/>
        <v>0.72</v>
      </c>
    </row>
    <row r="1490" spans="1:5">
      <c r="A1490" s="256" t="s">
        <v>1115</v>
      </c>
      <c r="B1490" s="256" t="s">
        <v>406</v>
      </c>
      <c r="C1490" s="257">
        <v>1</v>
      </c>
      <c r="D1490" s="155">
        <v>0.64</v>
      </c>
      <c r="E1490" s="155">
        <f t="shared" si="34"/>
        <v>0.64</v>
      </c>
    </row>
    <row r="1491" spans="1:5" s="84" customFormat="1">
      <c r="A1491" s="256" t="s">
        <v>1102</v>
      </c>
      <c r="B1491" s="256" t="s">
        <v>406</v>
      </c>
      <c r="C1491" s="257">
        <v>1</v>
      </c>
      <c r="D1491" s="155">
        <v>0.3</v>
      </c>
      <c r="E1491" s="155">
        <f t="shared" si="34"/>
        <v>0.3</v>
      </c>
    </row>
    <row r="1492" spans="1:5">
      <c r="A1492" s="256" t="s">
        <v>1103</v>
      </c>
      <c r="B1492" s="256" t="s">
        <v>406</v>
      </c>
      <c r="C1492" s="257">
        <v>1</v>
      </c>
      <c r="D1492" s="155">
        <v>0.04</v>
      </c>
      <c r="E1492" s="155">
        <f t="shared" si="34"/>
        <v>0.04</v>
      </c>
    </row>
    <row r="1493" spans="1:5">
      <c r="A1493" s="253" t="s">
        <v>401</v>
      </c>
      <c r="B1493" s="253" t="s">
        <v>2</v>
      </c>
      <c r="C1493" s="254" t="s">
        <v>2</v>
      </c>
      <c r="D1493" s="255" t="s">
        <v>2</v>
      </c>
      <c r="E1493" s="255">
        <f>SUM(E1486:E1492)</f>
        <v>3.0768999999999997</v>
      </c>
    </row>
    <row r="1494" spans="1:5">
      <c r="A1494" s="253" t="s">
        <v>402</v>
      </c>
      <c r="B1494" s="253" t="s">
        <v>2</v>
      </c>
      <c r="C1494" s="254" t="s">
        <v>2</v>
      </c>
      <c r="D1494" s="255" t="s">
        <v>2</v>
      </c>
      <c r="E1494" s="255">
        <f>E1484+E1493</f>
        <v>7.7068999999999992</v>
      </c>
    </row>
    <row r="1495" spans="1:5">
      <c r="A1495" s="261" t="s">
        <v>665</v>
      </c>
      <c r="B1495" s="261"/>
      <c r="C1495" s="262"/>
      <c r="D1495" s="263"/>
      <c r="E1495" s="263"/>
    </row>
    <row r="1496" spans="1:5">
      <c r="A1496" s="253" t="s">
        <v>666</v>
      </c>
      <c r="B1496" s="253"/>
      <c r="C1496" s="254"/>
      <c r="D1496" s="255"/>
      <c r="E1496" s="255"/>
    </row>
    <row r="1497" spans="1:5">
      <c r="A1497" s="253" t="s">
        <v>405</v>
      </c>
      <c r="B1497" s="253"/>
      <c r="C1497" s="254"/>
      <c r="D1497" s="255"/>
      <c r="E1497" s="255"/>
    </row>
    <row r="1498" spans="1:5">
      <c r="A1498" s="253" t="s">
        <v>1100</v>
      </c>
      <c r="B1498" s="253" t="s">
        <v>399</v>
      </c>
      <c r="C1498" s="254" t="s">
        <v>1095</v>
      </c>
      <c r="D1498" s="255" t="s">
        <v>1096</v>
      </c>
      <c r="E1498" s="255" t="s">
        <v>1097</v>
      </c>
    </row>
    <row r="1499" spans="1:5" s="84" customFormat="1">
      <c r="A1499" s="256" t="s">
        <v>1485</v>
      </c>
      <c r="B1499" s="256" t="s">
        <v>406</v>
      </c>
      <c r="C1499" s="257">
        <v>1</v>
      </c>
      <c r="D1499" s="155">
        <v>9.73</v>
      </c>
      <c r="E1499" s="155">
        <f>ROUND((C1499*D1499),4)</f>
        <v>9.73</v>
      </c>
    </row>
    <row r="1500" spans="1:5">
      <c r="A1500" s="253" t="s">
        <v>401</v>
      </c>
      <c r="B1500" s="253" t="s">
        <v>2</v>
      </c>
      <c r="C1500" s="254" t="s">
        <v>2</v>
      </c>
      <c r="D1500" s="255" t="s">
        <v>2</v>
      </c>
      <c r="E1500" s="255">
        <f>SUM(E1499:E1499)</f>
        <v>9.73</v>
      </c>
    </row>
    <row r="1501" spans="1:5">
      <c r="A1501" s="253" t="s">
        <v>1673</v>
      </c>
      <c r="B1501" s="253" t="s">
        <v>399</v>
      </c>
      <c r="C1501" s="254" t="s">
        <v>1095</v>
      </c>
      <c r="D1501" s="255" t="s">
        <v>1096</v>
      </c>
      <c r="E1501" s="255" t="s">
        <v>1097</v>
      </c>
    </row>
    <row r="1502" spans="1:5">
      <c r="A1502" s="256" t="s">
        <v>1128</v>
      </c>
      <c r="B1502" s="256" t="s">
        <v>406</v>
      </c>
      <c r="C1502" s="257">
        <v>1</v>
      </c>
      <c r="D1502" s="155">
        <v>0.45879999999999999</v>
      </c>
      <c r="E1502" s="155">
        <f t="shared" ref="E1502:E1508" si="35">ROUND((C1502*D1502),4)</f>
        <v>0.45879999999999999</v>
      </c>
    </row>
    <row r="1503" spans="1:5">
      <c r="A1503" s="256" t="s">
        <v>1107</v>
      </c>
      <c r="B1503" s="256" t="s">
        <v>406</v>
      </c>
      <c r="C1503" s="257">
        <v>1</v>
      </c>
      <c r="D1503" s="155">
        <v>0.89910000000000001</v>
      </c>
      <c r="E1503" s="155">
        <f t="shared" si="35"/>
        <v>0.89910000000000001</v>
      </c>
    </row>
    <row r="1504" spans="1:5">
      <c r="A1504" s="256" t="s">
        <v>1486</v>
      </c>
      <c r="B1504" s="256" t="s">
        <v>406</v>
      </c>
      <c r="C1504" s="257">
        <v>1</v>
      </c>
      <c r="D1504" s="155">
        <v>3.9899999999999998E-2</v>
      </c>
      <c r="E1504" s="155">
        <f t="shared" si="35"/>
        <v>3.9899999999999998E-2</v>
      </c>
    </row>
    <row r="1505" spans="1:5">
      <c r="A1505" s="256" t="s">
        <v>1114</v>
      </c>
      <c r="B1505" s="256" t="s">
        <v>406</v>
      </c>
      <c r="C1505" s="257">
        <v>1</v>
      </c>
      <c r="D1505" s="155">
        <v>0.72</v>
      </c>
      <c r="E1505" s="155">
        <f t="shared" si="35"/>
        <v>0.72</v>
      </c>
    </row>
    <row r="1506" spans="1:5">
      <c r="A1506" s="256" t="s">
        <v>1115</v>
      </c>
      <c r="B1506" s="256" t="s">
        <v>406</v>
      </c>
      <c r="C1506" s="257">
        <v>1</v>
      </c>
      <c r="D1506" s="155">
        <v>0.64</v>
      </c>
      <c r="E1506" s="155">
        <f t="shared" si="35"/>
        <v>0.64</v>
      </c>
    </row>
    <row r="1507" spans="1:5" s="84" customFormat="1">
      <c r="A1507" s="256" t="s">
        <v>1102</v>
      </c>
      <c r="B1507" s="256" t="s">
        <v>406</v>
      </c>
      <c r="C1507" s="257">
        <v>1</v>
      </c>
      <c r="D1507" s="155">
        <v>0.3</v>
      </c>
      <c r="E1507" s="155">
        <f t="shared" si="35"/>
        <v>0.3</v>
      </c>
    </row>
    <row r="1508" spans="1:5">
      <c r="A1508" s="256" t="s">
        <v>1103</v>
      </c>
      <c r="B1508" s="256" t="s">
        <v>406</v>
      </c>
      <c r="C1508" s="257">
        <v>1</v>
      </c>
      <c r="D1508" s="155">
        <v>0.04</v>
      </c>
      <c r="E1508" s="155">
        <f t="shared" si="35"/>
        <v>0.04</v>
      </c>
    </row>
    <row r="1509" spans="1:5">
      <c r="A1509" s="253" t="s">
        <v>401</v>
      </c>
      <c r="B1509" s="253" t="s">
        <v>2</v>
      </c>
      <c r="C1509" s="254" t="s">
        <v>2</v>
      </c>
      <c r="D1509" s="255" t="s">
        <v>2</v>
      </c>
      <c r="E1509" s="255">
        <f>SUM(E1502:E1508)</f>
        <v>3.0977999999999999</v>
      </c>
    </row>
    <row r="1510" spans="1:5">
      <c r="A1510" s="253" t="s">
        <v>402</v>
      </c>
      <c r="B1510" s="253" t="s">
        <v>2</v>
      </c>
      <c r="C1510" s="254" t="s">
        <v>2</v>
      </c>
      <c r="D1510" s="255" t="s">
        <v>2</v>
      </c>
      <c r="E1510" s="255">
        <f>E1500+E1509</f>
        <v>12.8278</v>
      </c>
    </row>
    <row r="1511" spans="1:5">
      <c r="A1511" s="261" t="s">
        <v>667</v>
      </c>
      <c r="B1511" s="261"/>
      <c r="C1511" s="262"/>
      <c r="D1511" s="263"/>
      <c r="E1511" s="263"/>
    </row>
    <row r="1512" spans="1:5">
      <c r="A1512" s="253" t="s">
        <v>668</v>
      </c>
      <c r="B1512" s="253"/>
      <c r="C1512" s="254"/>
      <c r="D1512" s="255"/>
      <c r="E1512" s="255"/>
    </row>
    <row r="1513" spans="1:5">
      <c r="A1513" s="253" t="s">
        <v>405</v>
      </c>
      <c r="B1513" s="253"/>
      <c r="C1513" s="254"/>
      <c r="D1513" s="255"/>
      <c r="E1513" s="255"/>
    </row>
    <row r="1514" spans="1:5">
      <c r="A1514" s="253" t="s">
        <v>1100</v>
      </c>
      <c r="B1514" s="253" t="s">
        <v>399</v>
      </c>
      <c r="C1514" s="254" t="s">
        <v>1095</v>
      </c>
      <c r="D1514" s="255" t="s">
        <v>1096</v>
      </c>
      <c r="E1514" s="255" t="s">
        <v>1097</v>
      </c>
    </row>
    <row r="1515" spans="1:5" s="84" customFormat="1">
      <c r="A1515" s="256" t="s">
        <v>1487</v>
      </c>
      <c r="B1515" s="256" t="s">
        <v>406</v>
      </c>
      <c r="C1515" s="257">
        <v>1</v>
      </c>
      <c r="D1515" s="155">
        <v>8.3699999999999992</v>
      </c>
      <c r="E1515" s="155">
        <f>ROUND((C1515*D1515),4)</f>
        <v>8.3699999999999992</v>
      </c>
    </row>
    <row r="1516" spans="1:5">
      <c r="A1516" s="253" t="s">
        <v>401</v>
      </c>
      <c r="B1516" s="253" t="s">
        <v>2</v>
      </c>
      <c r="C1516" s="254" t="s">
        <v>2</v>
      </c>
      <c r="D1516" s="255" t="s">
        <v>2</v>
      </c>
      <c r="E1516" s="255">
        <f>SUM(E1515:E1515)</f>
        <v>8.3699999999999992</v>
      </c>
    </row>
    <row r="1517" spans="1:5">
      <c r="A1517" s="253" t="s">
        <v>1673</v>
      </c>
      <c r="B1517" s="253" t="s">
        <v>399</v>
      </c>
      <c r="C1517" s="254" t="s">
        <v>1095</v>
      </c>
      <c r="D1517" s="255" t="s">
        <v>1096</v>
      </c>
      <c r="E1517" s="255" t="s">
        <v>1097</v>
      </c>
    </row>
    <row r="1518" spans="1:5">
      <c r="A1518" s="256" t="s">
        <v>1128</v>
      </c>
      <c r="B1518" s="256" t="s">
        <v>406</v>
      </c>
      <c r="C1518" s="257">
        <v>1</v>
      </c>
      <c r="D1518" s="155">
        <v>0.45879999999999999</v>
      </c>
      <c r="E1518" s="155">
        <f t="shared" ref="E1518:E1524" si="36">ROUND((C1518*D1518),4)</f>
        <v>0.45879999999999999</v>
      </c>
    </row>
    <row r="1519" spans="1:5">
      <c r="A1519" s="256" t="s">
        <v>1107</v>
      </c>
      <c r="B1519" s="256" t="s">
        <v>406</v>
      </c>
      <c r="C1519" s="257">
        <v>1</v>
      </c>
      <c r="D1519" s="155">
        <v>0.89910000000000001</v>
      </c>
      <c r="E1519" s="155">
        <f t="shared" si="36"/>
        <v>0.89910000000000001</v>
      </c>
    </row>
    <row r="1520" spans="1:5">
      <c r="A1520" s="256" t="s">
        <v>1488</v>
      </c>
      <c r="B1520" s="256" t="s">
        <v>406</v>
      </c>
      <c r="C1520" s="257">
        <v>1</v>
      </c>
      <c r="D1520" s="155">
        <v>0.1431</v>
      </c>
      <c r="E1520" s="155">
        <f t="shared" si="36"/>
        <v>0.1431</v>
      </c>
    </row>
    <row r="1521" spans="1:5">
      <c r="A1521" s="256" t="s">
        <v>1114</v>
      </c>
      <c r="B1521" s="256" t="s">
        <v>406</v>
      </c>
      <c r="C1521" s="257">
        <v>1</v>
      </c>
      <c r="D1521" s="155">
        <v>0.72</v>
      </c>
      <c r="E1521" s="155">
        <f t="shared" si="36"/>
        <v>0.72</v>
      </c>
    </row>
    <row r="1522" spans="1:5">
      <c r="A1522" s="256" t="s">
        <v>1115</v>
      </c>
      <c r="B1522" s="256" t="s">
        <v>406</v>
      </c>
      <c r="C1522" s="257">
        <v>1</v>
      </c>
      <c r="D1522" s="155">
        <v>0.64</v>
      </c>
      <c r="E1522" s="155">
        <f t="shared" si="36"/>
        <v>0.64</v>
      </c>
    </row>
    <row r="1523" spans="1:5" s="84" customFormat="1">
      <c r="A1523" s="256" t="s">
        <v>1102</v>
      </c>
      <c r="B1523" s="256" t="s">
        <v>406</v>
      </c>
      <c r="C1523" s="257">
        <v>1</v>
      </c>
      <c r="D1523" s="155">
        <v>0.3</v>
      </c>
      <c r="E1523" s="155">
        <f t="shared" si="36"/>
        <v>0.3</v>
      </c>
    </row>
    <row r="1524" spans="1:5">
      <c r="A1524" s="256" t="s">
        <v>1103</v>
      </c>
      <c r="B1524" s="256" t="s">
        <v>406</v>
      </c>
      <c r="C1524" s="257">
        <v>1</v>
      </c>
      <c r="D1524" s="155">
        <v>0.04</v>
      </c>
      <c r="E1524" s="155">
        <f t="shared" si="36"/>
        <v>0.04</v>
      </c>
    </row>
    <row r="1525" spans="1:5">
      <c r="A1525" s="253" t="s">
        <v>401</v>
      </c>
      <c r="B1525" s="253" t="s">
        <v>2</v>
      </c>
      <c r="C1525" s="254" t="s">
        <v>2</v>
      </c>
      <c r="D1525" s="255" t="s">
        <v>2</v>
      </c>
      <c r="E1525" s="255">
        <f>SUM(E1518:E1524)</f>
        <v>3.2010000000000001</v>
      </c>
    </row>
    <row r="1526" spans="1:5">
      <c r="A1526" s="253" t="s">
        <v>402</v>
      </c>
      <c r="B1526" s="253" t="s">
        <v>2</v>
      </c>
      <c r="C1526" s="254" t="s">
        <v>2</v>
      </c>
      <c r="D1526" s="255" t="s">
        <v>2</v>
      </c>
      <c r="E1526" s="255">
        <f>E1516+E1525</f>
        <v>11.571</v>
      </c>
    </row>
    <row r="1527" spans="1:5">
      <c r="A1527" s="261" t="s">
        <v>669</v>
      </c>
      <c r="B1527" s="261"/>
      <c r="C1527" s="262"/>
      <c r="D1527" s="263"/>
      <c r="E1527" s="263"/>
    </row>
    <row r="1528" spans="1:5">
      <c r="A1528" s="253" t="s">
        <v>670</v>
      </c>
      <c r="B1528" s="253"/>
      <c r="C1528" s="254"/>
      <c r="D1528" s="255"/>
      <c r="E1528" s="255"/>
    </row>
    <row r="1529" spans="1:5">
      <c r="A1529" s="253" t="s">
        <v>405</v>
      </c>
      <c r="B1529" s="253"/>
      <c r="C1529" s="254"/>
      <c r="D1529" s="255"/>
      <c r="E1529" s="255"/>
    </row>
    <row r="1530" spans="1:5">
      <c r="A1530" s="253" t="s">
        <v>1100</v>
      </c>
      <c r="B1530" s="253" t="s">
        <v>399</v>
      </c>
      <c r="C1530" s="254" t="s">
        <v>1095</v>
      </c>
      <c r="D1530" s="255" t="s">
        <v>1096</v>
      </c>
      <c r="E1530" s="255" t="s">
        <v>1097</v>
      </c>
    </row>
    <row r="1531" spans="1:5" s="84" customFormat="1">
      <c r="A1531" s="256" t="s">
        <v>1489</v>
      </c>
      <c r="B1531" s="256" t="s">
        <v>406</v>
      </c>
      <c r="C1531" s="257">
        <v>1</v>
      </c>
      <c r="D1531" s="155">
        <v>15.34</v>
      </c>
      <c r="E1531" s="155">
        <f>ROUND((C1531*D1531),4)</f>
        <v>15.34</v>
      </c>
    </row>
    <row r="1532" spans="1:5">
      <c r="A1532" s="253" t="s">
        <v>401</v>
      </c>
      <c r="B1532" s="253" t="s">
        <v>2</v>
      </c>
      <c r="C1532" s="254" t="s">
        <v>2</v>
      </c>
      <c r="D1532" s="255" t="s">
        <v>2</v>
      </c>
      <c r="E1532" s="255">
        <f>SUM(E1531:E1531)</f>
        <v>15.34</v>
      </c>
    </row>
    <row r="1533" spans="1:5">
      <c r="A1533" s="253" t="s">
        <v>1673</v>
      </c>
      <c r="B1533" s="253" t="s">
        <v>399</v>
      </c>
      <c r="C1533" s="254" t="s">
        <v>1095</v>
      </c>
      <c r="D1533" s="255" t="s">
        <v>1096</v>
      </c>
      <c r="E1533" s="255" t="s">
        <v>1097</v>
      </c>
    </row>
    <row r="1534" spans="1:5">
      <c r="A1534" s="256" t="s">
        <v>1490</v>
      </c>
      <c r="B1534" s="256" t="s">
        <v>406</v>
      </c>
      <c r="C1534" s="257">
        <v>1</v>
      </c>
      <c r="D1534" s="155">
        <v>6.2899999999999998E-2</v>
      </c>
      <c r="E1534" s="155">
        <f>ROUND((C1534*D1534),4)</f>
        <v>6.2899999999999998E-2</v>
      </c>
    </row>
    <row r="1535" spans="1:5">
      <c r="A1535" s="256" t="s">
        <v>1114</v>
      </c>
      <c r="B1535" s="256" t="s">
        <v>406</v>
      </c>
      <c r="C1535" s="257">
        <v>1</v>
      </c>
      <c r="D1535" s="155">
        <v>0.72</v>
      </c>
      <c r="E1535" s="155">
        <f>ROUND((C1535*D1535),4)</f>
        <v>0.72</v>
      </c>
    </row>
    <row r="1536" spans="1:5">
      <c r="A1536" s="256" t="s">
        <v>1115</v>
      </c>
      <c r="B1536" s="256" t="s">
        <v>406</v>
      </c>
      <c r="C1536" s="257">
        <v>1</v>
      </c>
      <c r="D1536" s="155">
        <v>0.64</v>
      </c>
      <c r="E1536" s="155">
        <f>ROUND((C1536*D1536),4)</f>
        <v>0.64</v>
      </c>
    </row>
    <row r="1537" spans="1:5">
      <c r="A1537" s="256" t="s">
        <v>1102</v>
      </c>
      <c r="B1537" s="256" t="s">
        <v>406</v>
      </c>
      <c r="C1537" s="257">
        <v>1</v>
      </c>
      <c r="D1537" s="155">
        <v>0.3</v>
      </c>
      <c r="E1537" s="155">
        <f>ROUND((C1537*D1537),4)</f>
        <v>0.3</v>
      </c>
    </row>
    <row r="1538" spans="1:5">
      <c r="A1538" s="256" t="s">
        <v>1103</v>
      </c>
      <c r="B1538" s="256" t="s">
        <v>406</v>
      </c>
      <c r="C1538" s="257">
        <v>1</v>
      </c>
      <c r="D1538" s="155">
        <v>0.04</v>
      </c>
      <c r="E1538" s="155">
        <f>ROUND((C1538*D1538),4)</f>
        <v>0.04</v>
      </c>
    </row>
    <row r="1539" spans="1:5" s="84" customFormat="1">
      <c r="A1539" s="253" t="s">
        <v>401</v>
      </c>
      <c r="B1539" s="253" t="s">
        <v>2</v>
      </c>
      <c r="C1539" s="254" t="s">
        <v>2</v>
      </c>
      <c r="D1539" s="255" t="s">
        <v>2</v>
      </c>
      <c r="E1539" s="255">
        <f>SUM(E1534:E1538)</f>
        <v>1.7628999999999999</v>
      </c>
    </row>
    <row r="1540" spans="1:5">
      <c r="A1540" s="253" t="s">
        <v>402</v>
      </c>
      <c r="B1540" s="253" t="s">
        <v>2</v>
      </c>
      <c r="C1540" s="254" t="s">
        <v>2</v>
      </c>
      <c r="D1540" s="255" t="s">
        <v>2</v>
      </c>
      <c r="E1540" s="255">
        <f>E1532+E1539</f>
        <v>17.102899999999998</v>
      </c>
    </row>
    <row r="1541" spans="1:5">
      <c r="A1541" s="261" t="s">
        <v>671</v>
      </c>
      <c r="B1541" s="261"/>
      <c r="C1541" s="262"/>
      <c r="D1541" s="263"/>
      <c r="E1541" s="263"/>
    </row>
    <row r="1542" spans="1:5">
      <c r="A1542" s="253" t="s">
        <v>672</v>
      </c>
      <c r="B1542" s="253"/>
      <c r="C1542" s="254"/>
      <c r="D1542" s="255"/>
      <c r="E1542" s="255"/>
    </row>
    <row r="1543" spans="1:5">
      <c r="A1543" s="253" t="s">
        <v>459</v>
      </c>
      <c r="B1543" s="253"/>
      <c r="C1543" s="254"/>
      <c r="D1543" s="255"/>
      <c r="E1543" s="255"/>
    </row>
    <row r="1544" spans="1:5">
      <c r="A1544" s="253" t="s">
        <v>1673</v>
      </c>
      <c r="B1544" s="253" t="s">
        <v>399</v>
      </c>
      <c r="C1544" s="254" t="s">
        <v>1095</v>
      </c>
      <c r="D1544" s="255" t="s">
        <v>1096</v>
      </c>
      <c r="E1544" s="255" t="s">
        <v>1097</v>
      </c>
    </row>
    <row r="1545" spans="1:5">
      <c r="A1545" s="256" t="s">
        <v>1139</v>
      </c>
      <c r="B1545" s="256" t="s">
        <v>406</v>
      </c>
      <c r="C1545" s="257">
        <v>8.59</v>
      </c>
      <c r="D1545" s="155">
        <v>11.571</v>
      </c>
      <c r="E1545" s="155">
        <f>ROUND((C1545*D1545),4)</f>
        <v>99.394900000000007</v>
      </c>
    </row>
    <row r="1546" spans="1:5" ht="24.75">
      <c r="A1546" s="256" t="s">
        <v>1244</v>
      </c>
      <c r="B1546" s="256" t="s">
        <v>1080</v>
      </c>
      <c r="C1546" s="257">
        <v>1.23</v>
      </c>
      <c r="D1546" s="155">
        <v>58.33</v>
      </c>
      <c r="E1546" s="155">
        <f>ROUND((C1546*D1546),4)</f>
        <v>71.745900000000006</v>
      </c>
    </row>
    <row r="1547" spans="1:5" s="84" customFormat="1">
      <c r="A1547" s="256" t="s">
        <v>1396</v>
      </c>
      <c r="B1547" s="256" t="s">
        <v>423</v>
      </c>
      <c r="C1547" s="257">
        <v>355.04</v>
      </c>
      <c r="D1547" s="155">
        <v>0.41</v>
      </c>
      <c r="E1547" s="155">
        <f>ROUND((C1547*D1547),4)</f>
        <v>145.56639999999999</v>
      </c>
    </row>
    <row r="1548" spans="1:5">
      <c r="A1548" s="253" t="s">
        <v>401</v>
      </c>
      <c r="B1548" s="253" t="s">
        <v>2</v>
      </c>
      <c r="C1548" s="254" t="s">
        <v>2</v>
      </c>
      <c r="D1548" s="255" t="s">
        <v>2</v>
      </c>
      <c r="E1548" s="255">
        <f>SUM(E1545:E1547)</f>
        <v>316.7072</v>
      </c>
    </row>
    <row r="1549" spans="1:5">
      <c r="A1549" s="253" t="s">
        <v>402</v>
      </c>
      <c r="B1549" s="253" t="s">
        <v>2</v>
      </c>
      <c r="C1549" s="254" t="s">
        <v>2</v>
      </c>
      <c r="D1549" s="255" t="s">
        <v>2</v>
      </c>
      <c r="E1549" s="255">
        <f>E1548</f>
        <v>316.7072</v>
      </c>
    </row>
    <row r="1550" spans="1:5">
      <c r="A1550" s="261" t="s">
        <v>673</v>
      </c>
      <c r="B1550" s="261"/>
      <c r="C1550" s="262"/>
      <c r="D1550" s="263"/>
      <c r="E1550" s="263"/>
    </row>
    <row r="1551" spans="1:5">
      <c r="A1551" s="253" t="s">
        <v>674</v>
      </c>
      <c r="B1551" s="253"/>
      <c r="C1551" s="254"/>
      <c r="D1551" s="255"/>
      <c r="E1551" s="255"/>
    </row>
    <row r="1552" spans="1:5">
      <c r="A1552" s="253" t="s">
        <v>405</v>
      </c>
      <c r="B1552" s="253"/>
      <c r="C1552" s="254"/>
      <c r="D1552" s="255"/>
      <c r="E1552" s="255"/>
    </row>
    <row r="1553" spans="1:5">
      <c r="A1553" s="253" t="s">
        <v>1100</v>
      </c>
      <c r="B1553" s="253" t="s">
        <v>399</v>
      </c>
      <c r="C1553" s="254" t="s">
        <v>1095</v>
      </c>
      <c r="D1553" s="255" t="s">
        <v>1096</v>
      </c>
      <c r="E1553" s="255" t="s">
        <v>1097</v>
      </c>
    </row>
    <row r="1554" spans="1:5">
      <c r="A1554" s="256" t="s">
        <v>1127</v>
      </c>
      <c r="B1554" s="256" t="s">
        <v>406</v>
      </c>
      <c r="C1554" s="257">
        <v>9.2999999999999992E-3</v>
      </c>
      <c r="D1554" s="155">
        <v>8.68</v>
      </c>
      <c r="E1554" s="155">
        <f>ROUND((C1554*D1554),4)</f>
        <v>8.0699999999999994E-2</v>
      </c>
    </row>
    <row r="1555" spans="1:5" s="84" customFormat="1">
      <c r="A1555" s="253" t="s">
        <v>401</v>
      </c>
      <c r="B1555" s="253" t="s">
        <v>2</v>
      </c>
      <c r="C1555" s="254" t="s">
        <v>2</v>
      </c>
      <c r="D1555" s="255" t="s">
        <v>2</v>
      </c>
      <c r="E1555" s="255">
        <f>SUM(E1554:E1554)</f>
        <v>8.0699999999999994E-2</v>
      </c>
    </row>
    <row r="1556" spans="1:5">
      <c r="A1556" s="253" t="s">
        <v>402</v>
      </c>
      <c r="B1556" s="253" t="s">
        <v>2</v>
      </c>
      <c r="C1556" s="254" t="s">
        <v>2</v>
      </c>
      <c r="D1556" s="255" t="s">
        <v>2</v>
      </c>
      <c r="E1556" s="255">
        <f>E1555</f>
        <v>8.0699999999999994E-2</v>
      </c>
    </row>
    <row r="1557" spans="1:5">
      <c r="A1557" s="261" t="s">
        <v>675</v>
      </c>
      <c r="B1557" s="261"/>
      <c r="C1557" s="262"/>
      <c r="D1557" s="263"/>
      <c r="E1557" s="263"/>
    </row>
    <row r="1558" spans="1:5">
      <c r="A1558" s="253" t="s">
        <v>676</v>
      </c>
      <c r="B1558" s="253"/>
      <c r="C1558" s="254"/>
      <c r="D1558" s="255"/>
      <c r="E1558" s="255"/>
    </row>
    <row r="1559" spans="1:5">
      <c r="A1559" s="253" t="s">
        <v>405</v>
      </c>
      <c r="B1559" s="253"/>
      <c r="C1559" s="254"/>
      <c r="D1559" s="255"/>
      <c r="E1559" s="255"/>
    </row>
    <row r="1560" spans="1:5">
      <c r="A1560" s="253" t="s">
        <v>1100</v>
      </c>
      <c r="B1560" s="253" t="s">
        <v>399</v>
      </c>
      <c r="C1560" s="254" t="s">
        <v>1095</v>
      </c>
      <c r="D1560" s="255" t="s">
        <v>1096</v>
      </c>
      <c r="E1560" s="255" t="s">
        <v>1097</v>
      </c>
    </row>
    <row r="1561" spans="1:5" ht="24.75">
      <c r="A1561" s="256" t="s">
        <v>1124</v>
      </c>
      <c r="B1561" s="256" t="s">
        <v>406</v>
      </c>
      <c r="C1561" s="257">
        <v>4.1000000000000003E-3</v>
      </c>
      <c r="D1561" s="155">
        <v>15.49</v>
      </c>
      <c r="E1561" s="155">
        <f>ROUND((C1561*D1561),4)</f>
        <v>6.3500000000000001E-2</v>
      </c>
    </row>
    <row r="1562" spans="1:5">
      <c r="A1562" s="253" t="s">
        <v>401</v>
      </c>
      <c r="B1562" s="253" t="s">
        <v>2</v>
      </c>
      <c r="C1562" s="254" t="s">
        <v>2</v>
      </c>
      <c r="D1562" s="255" t="s">
        <v>2</v>
      </c>
      <c r="E1562" s="255">
        <f>SUM(E1561:E1561)</f>
        <v>6.3500000000000001E-2</v>
      </c>
    </row>
    <row r="1563" spans="1:5" s="84" customFormat="1">
      <c r="A1563" s="253" t="s">
        <v>402</v>
      </c>
      <c r="B1563" s="253" t="s">
        <v>2</v>
      </c>
      <c r="C1563" s="254" t="s">
        <v>2</v>
      </c>
      <c r="D1563" s="255" t="s">
        <v>2</v>
      </c>
      <c r="E1563" s="255">
        <f>E1562</f>
        <v>6.3500000000000001E-2</v>
      </c>
    </row>
    <row r="1564" spans="1:5">
      <c r="A1564" s="261" t="s">
        <v>677</v>
      </c>
      <c r="B1564" s="261"/>
      <c r="C1564" s="262"/>
      <c r="D1564" s="263"/>
      <c r="E1564" s="263"/>
    </row>
    <row r="1565" spans="1:5">
      <c r="A1565" s="253" t="s">
        <v>678</v>
      </c>
      <c r="B1565" s="253"/>
      <c r="C1565" s="254"/>
      <c r="D1565" s="255"/>
      <c r="E1565" s="255"/>
    </row>
    <row r="1566" spans="1:5">
      <c r="A1566" s="253" t="s">
        <v>405</v>
      </c>
      <c r="B1566" s="253"/>
      <c r="C1566" s="254"/>
      <c r="D1566" s="255"/>
      <c r="E1566" s="255"/>
    </row>
    <row r="1567" spans="1:5">
      <c r="A1567" s="253" t="s">
        <v>1100</v>
      </c>
      <c r="B1567" s="253" t="s">
        <v>399</v>
      </c>
      <c r="C1567" s="254" t="s">
        <v>1095</v>
      </c>
      <c r="D1567" s="255" t="s">
        <v>1096</v>
      </c>
      <c r="E1567" s="255" t="s">
        <v>1097</v>
      </c>
    </row>
    <row r="1568" spans="1:5">
      <c r="A1568" s="256" t="s">
        <v>1118</v>
      </c>
      <c r="B1568" s="256" t="s">
        <v>406</v>
      </c>
      <c r="C1568" s="257">
        <v>4.1000000000000003E-3</v>
      </c>
      <c r="D1568" s="155">
        <v>15.41</v>
      </c>
      <c r="E1568" s="155">
        <f>ROUND((C1568*D1568),4)</f>
        <v>6.3200000000000006E-2</v>
      </c>
    </row>
    <row r="1569" spans="1:5">
      <c r="A1569" s="253" t="s">
        <v>401</v>
      </c>
      <c r="B1569" s="253" t="s">
        <v>2</v>
      </c>
      <c r="C1569" s="254" t="s">
        <v>2</v>
      </c>
      <c r="D1569" s="255" t="s">
        <v>2</v>
      </c>
      <c r="E1569" s="255">
        <f>SUM(E1568:E1568)</f>
        <v>6.3200000000000006E-2</v>
      </c>
    </row>
    <row r="1570" spans="1:5">
      <c r="A1570" s="253" t="s">
        <v>402</v>
      </c>
      <c r="B1570" s="253" t="s">
        <v>2</v>
      </c>
      <c r="C1570" s="254" t="s">
        <v>2</v>
      </c>
      <c r="D1570" s="255" t="s">
        <v>2</v>
      </c>
      <c r="E1570" s="255">
        <f>E1569</f>
        <v>6.3200000000000006E-2</v>
      </c>
    </row>
    <row r="1571" spans="1:5" s="84" customFormat="1">
      <c r="A1571" s="261" t="s">
        <v>679</v>
      </c>
      <c r="B1571" s="261"/>
      <c r="C1571" s="262"/>
      <c r="D1571" s="263"/>
      <c r="E1571" s="263"/>
    </row>
    <row r="1572" spans="1:5">
      <c r="A1572" s="253" t="s">
        <v>680</v>
      </c>
      <c r="B1572" s="253"/>
      <c r="C1572" s="254"/>
      <c r="D1572" s="255"/>
      <c r="E1572" s="255"/>
    </row>
    <row r="1573" spans="1:5">
      <c r="A1573" s="253" t="s">
        <v>405</v>
      </c>
      <c r="B1573" s="253"/>
      <c r="C1573" s="254"/>
      <c r="D1573" s="255"/>
      <c r="E1573" s="255"/>
    </row>
    <row r="1574" spans="1:5">
      <c r="A1574" s="253" t="s">
        <v>1100</v>
      </c>
      <c r="B1574" s="253" t="s">
        <v>399</v>
      </c>
      <c r="C1574" s="254" t="s">
        <v>1095</v>
      </c>
      <c r="D1574" s="255" t="s">
        <v>1096</v>
      </c>
      <c r="E1574" s="255" t="s">
        <v>1097</v>
      </c>
    </row>
    <row r="1575" spans="1:5">
      <c r="A1575" s="256" t="s">
        <v>1113</v>
      </c>
      <c r="B1575" s="256" t="s">
        <v>406</v>
      </c>
      <c r="C1575" s="257">
        <v>1.7100000000000001E-2</v>
      </c>
      <c r="D1575" s="155">
        <v>25.09</v>
      </c>
      <c r="E1575" s="155">
        <f>ROUND((C1575*D1575),4)</f>
        <v>0.42899999999999999</v>
      </c>
    </row>
    <row r="1576" spans="1:5">
      <c r="A1576" s="253" t="s">
        <v>401</v>
      </c>
      <c r="B1576" s="253" t="s">
        <v>2</v>
      </c>
      <c r="C1576" s="254" t="s">
        <v>2</v>
      </c>
      <c r="D1576" s="255" t="s">
        <v>2</v>
      </c>
      <c r="E1576" s="255">
        <f>SUM(E1575:E1575)</f>
        <v>0.42899999999999999</v>
      </c>
    </row>
    <row r="1577" spans="1:5">
      <c r="A1577" s="253" t="s">
        <v>402</v>
      </c>
      <c r="B1577" s="253" t="s">
        <v>2</v>
      </c>
      <c r="C1577" s="254" t="s">
        <v>2</v>
      </c>
      <c r="D1577" s="255" t="s">
        <v>2</v>
      </c>
      <c r="E1577" s="255">
        <f>E1576</f>
        <v>0.42899999999999999</v>
      </c>
    </row>
    <row r="1578" spans="1:5">
      <c r="A1578" s="261" t="s">
        <v>681</v>
      </c>
      <c r="B1578" s="261"/>
      <c r="C1578" s="262"/>
      <c r="D1578" s="263"/>
      <c r="E1578" s="263"/>
    </row>
    <row r="1579" spans="1:5" s="84" customFormat="1">
      <c r="A1579" s="253" t="s">
        <v>682</v>
      </c>
      <c r="B1579" s="253"/>
      <c r="C1579" s="254"/>
      <c r="D1579" s="255"/>
      <c r="E1579" s="255"/>
    </row>
    <row r="1580" spans="1:5">
      <c r="A1580" s="253" t="s">
        <v>405</v>
      </c>
      <c r="B1580" s="253"/>
      <c r="C1580" s="254"/>
      <c r="D1580" s="255"/>
      <c r="E1580" s="255"/>
    </row>
    <row r="1581" spans="1:5">
      <c r="A1581" s="253" t="s">
        <v>1100</v>
      </c>
      <c r="B1581" s="253" t="s">
        <v>399</v>
      </c>
      <c r="C1581" s="254" t="s">
        <v>1095</v>
      </c>
      <c r="D1581" s="255" t="s">
        <v>1096</v>
      </c>
      <c r="E1581" s="255" t="s">
        <v>1097</v>
      </c>
    </row>
    <row r="1582" spans="1:5">
      <c r="A1582" s="256" t="s">
        <v>1101</v>
      </c>
      <c r="B1582" s="256" t="s">
        <v>406</v>
      </c>
      <c r="C1582" s="257">
        <v>1.1900000000000001E-2</v>
      </c>
      <c r="D1582" s="155">
        <v>64.87</v>
      </c>
      <c r="E1582" s="155">
        <f>ROUND((C1582*D1582),4)</f>
        <v>0.77200000000000002</v>
      </c>
    </row>
    <row r="1583" spans="1:5">
      <c r="A1583" s="253" t="s">
        <v>401</v>
      </c>
      <c r="B1583" s="253" t="s">
        <v>2</v>
      </c>
      <c r="C1583" s="254" t="s">
        <v>2</v>
      </c>
      <c r="D1583" s="255" t="s">
        <v>2</v>
      </c>
      <c r="E1583" s="255">
        <f>SUM(E1582:E1582)</f>
        <v>0.77200000000000002</v>
      </c>
    </row>
    <row r="1584" spans="1:5">
      <c r="A1584" s="253" t="s">
        <v>402</v>
      </c>
      <c r="B1584" s="253" t="s">
        <v>2</v>
      </c>
      <c r="C1584" s="254" t="s">
        <v>2</v>
      </c>
      <c r="D1584" s="255" t="s">
        <v>2</v>
      </c>
      <c r="E1584" s="255">
        <f>E1583</f>
        <v>0.77200000000000002</v>
      </c>
    </row>
    <row r="1585" spans="1:5">
      <c r="A1585" s="261" t="s">
        <v>683</v>
      </c>
      <c r="B1585" s="261"/>
      <c r="C1585" s="262"/>
      <c r="D1585" s="263"/>
      <c r="E1585" s="263"/>
    </row>
    <row r="1586" spans="1:5">
      <c r="A1586" s="253" t="s">
        <v>684</v>
      </c>
      <c r="B1586" s="253"/>
      <c r="C1586" s="254"/>
      <c r="D1586" s="255"/>
      <c r="E1586" s="255"/>
    </row>
    <row r="1587" spans="1:5" s="84" customFormat="1">
      <c r="A1587" s="253" t="s">
        <v>405</v>
      </c>
      <c r="B1587" s="253"/>
      <c r="C1587" s="254"/>
      <c r="D1587" s="255"/>
      <c r="E1587" s="255"/>
    </row>
    <row r="1588" spans="1:5">
      <c r="A1588" s="253" t="s">
        <v>1100</v>
      </c>
      <c r="B1588" s="253" t="s">
        <v>399</v>
      </c>
      <c r="C1588" s="254" t="s">
        <v>1095</v>
      </c>
      <c r="D1588" s="255" t="s">
        <v>1096</v>
      </c>
      <c r="E1588" s="255" t="s">
        <v>1097</v>
      </c>
    </row>
    <row r="1589" spans="1:5">
      <c r="A1589" s="256" t="s">
        <v>1110</v>
      </c>
      <c r="B1589" s="256" t="s">
        <v>406</v>
      </c>
      <c r="C1589" s="257">
        <v>2.75E-2</v>
      </c>
      <c r="D1589" s="155">
        <v>74.92</v>
      </c>
      <c r="E1589" s="155">
        <f>ROUND((C1589*D1589),4)</f>
        <v>2.0602999999999998</v>
      </c>
    </row>
    <row r="1590" spans="1:5">
      <c r="A1590" s="253" t="s">
        <v>401</v>
      </c>
      <c r="B1590" s="253" t="s">
        <v>2</v>
      </c>
      <c r="C1590" s="254" t="s">
        <v>2</v>
      </c>
      <c r="D1590" s="255" t="s">
        <v>2</v>
      </c>
      <c r="E1590" s="255">
        <f>SUM(E1589:E1589)</f>
        <v>2.0602999999999998</v>
      </c>
    </row>
    <row r="1591" spans="1:5">
      <c r="A1591" s="253" t="s">
        <v>402</v>
      </c>
      <c r="B1591" s="253" t="s">
        <v>2</v>
      </c>
      <c r="C1591" s="254" t="s">
        <v>2</v>
      </c>
      <c r="D1591" s="255" t="s">
        <v>2</v>
      </c>
      <c r="E1591" s="255">
        <f>E1590</f>
        <v>2.0602999999999998</v>
      </c>
    </row>
    <row r="1592" spans="1:5">
      <c r="A1592" s="261" t="s">
        <v>685</v>
      </c>
      <c r="B1592" s="261"/>
      <c r="C1592" s="262"/>
      <c r="D1592" s="263"/>
      <c r="E1592" s="263"/>
    </row>
    <row r="1593" spans="1:5">
      <c r="A1593" s="253" t="s">
        <v>686</v>
      </c>
      <c r="B1593" s="253"/>
      <c r="C1593" s="254"/>
      <c r="D1593" s="255"/>
      <c r="E1593" s="255"/>
    </row>
    <row r="1594" spans="1:5">
      <c r="A1594" s="253" t="s">
        <v>398</v>
      </c>
      <c r="B1594" s="253"/>
      <c r="C1594" s="254"/>
      <c r="D1594" s="255"/>
      <c r="E1594" s="255"/>
    </row>
    <row r="1595" spans="1:5" s="84" customFormat="1">
      <c r="A1595" s="253" t="s">
        <v>1673</v>
      </c>
      <c r="B1595" s="253" t="s">
        <v>399</v>
      </c>
      <c r="C1595" s="254" t="s">
        <v>1095</v>
      </c>
      <c r="D1595" s="255" t="s">
        <v>1096</v>
      </c>
      <c r="E1595" s="255" t="s">
        <v>1097</v>
      </c>
    </row>
    <row r="1596" spans="1:5">
      <c r="A1596" s="256" t="s">
        <v>1491</v>
      </c>
      <c r="B1596" s="256" t="s">
        <v>406</v>
      </c>
      <c r="C1596" s="257">
        <v>3.4</v>
      </c>
      <c r="D1596" s="155">
        <v>13.004099999999999</v>
      </c>
      <c r="E1596" s="155">
        <f>ROUND((C1596*D1596),4)</f>
        <v>44.213900000000002</v>
      </c>
    </row>
    <row r="1597" spans="1:5">
      <c r="A1597" s="256" t="s">
        <v>1492</v>
      </c>
      <c r="B1597" s="256" t="s">
        <v>406</v>
      </c>
      <c r="C1597" s="257">
        <v>1.7</v>
      </c>
      <c r="D1597" s="155">
        <v>24.259</v>
      </c>
      <c r="E1597" s="155">
        <f>ROUND((C1597*D1597),4)</f>
        <v>41.240299999999998</v>
      </c>
    </row>
    <row r="1598" spans="1:5">
      <c r="A1598" s="253" t="s">
        <v>401</v>
      </c>
      <c r="B1598" s="253" t="s">
        <v>2</v>
      </c>
      <c r="C1598" s="254" t="s">
        <v>2</v>
      </c>
      <c r="D1598" s="255" t="s">
        <v>2</v>
      </c>
      <c r="E1598" s="255">
        <f>SUM(E1596:E1597)</f>
        <v>85.4542</v>
      </c>
    </row>
    <row r="1599" spans="1:5">
      <c r="A1599" s="253" t="s">
        <v>402</v>
      </c>
      <c r="B1599" s="253" t="s">
        <v>2</v>
      </c>
      <c r="C1599" s="254" t="s">
        <v>2</v>
      </c>
      <c r="D1599" s="255" t="s">
        <v>2</v>
      </c>
      <c r="E1599" s="255">
        <f>E1598</f>
        <v>85.4542</v>
      </c>
    </row>
    <row r="1600" spans="1:5">
      <c r="A1600" s="261" t="s">
        <v>687</v>
      </c>
      <c r="B1600" s="261"/>
      <c r="C1600" s="262"/>
      <c r="D1600" s="263"/>
      <c r="E1600" s="263"/>
    </row>
    <row r="1601" spans="1:5">
      <c r="A1601" s="253" t="s">
        <v>688</v>
      </c>
      <c r="B1601" s="253"/>
      <c r="C1601" s="254"/>
      <c r="D1601" s="255"/>
      <c r="E1601" s="255"/>
    </row>
    <row r="1602" spans="1:5">
      <c r="A1602" s="253" t="s">
        <v>398</v>
      </c>
      <c r="B1602" s="253"/>
      <c r="C1602" s="254"/>
      <c r="D1602" s="255"/>
      <c r="E1602" s="255"/>
    </row>
    <row r="1603" spans="1:5" s="84" customFormat="1">
      <c r="A1603" s="253" t="s">
        <v>1673</v>
      </c>
      <c r="B1603" s="253" t="s">
        <v>399</v>
      </c>
      <c r="C1603" s="254" t="s">
        <v>1095</v>
      </c>
      <c r="D1603" s="255" t="s">
        <v>1096</v>
      </c>
      <c r="E1603" s="255" t="s">
        <v>1097</v>
      </c>
    </row>
    <row r="1604" spans="1:5">
      <c r="A1604" s="256" t="s">
        <v>1491</v>
      </c>
      <c r="B1604" s="256" t="s">
        <v>406</v>
      </c>
      <c r="C1604" s="257">
        <v>4.4000000000000004</v>
      </c>
      <c r="D1604" s="155">
        <v>13.004099999999999</v>
      </c>
      <c r="E1604" s="155">
        <f>ROUND((C1604*D1604),4)</f>
        <v>57.218000000000004</v>
      </c>
    </row>
    <row r="1605" spans="1:5">
      <c r="A1605" s="256" t="s">
        <v>1492</v>
      </c>
      <c r="B1605" s="256" t="s">
        <v>406</v>
      </c>
      <c r="C1605" s="257">
        <v>2.2000000000000002</v>
      </c>
      <c r="D1605" s="155">
        <v>24.259</v>
      </c>
      <c r="E1605" s="155">
        <f>ROUND((C1605*D1605),4)</f>
        <v>53.369799999999998</v>
      </c>
    </row>
    <row r="1606" spans="1:5">
      <c r="A1606" s="253" t="s">
        <v>401</v>
      </c>
      <c r="B1606" s="253" t="s">
        <v>2</v>
      </c>
      <c r="C1606" s="254" t="s">
        <v>2</v>
      </c>
      <c r="D1606" s="255" t="s">
        <v>2</v>
      </c>
      <c r="E1606" s="255">
        <f>SUM(E1604:E1605)</f>
        <v>110.5878</v>
      </c>
    </row>
    <row r="1607" spans="1:5">
      <c r="A1607" s="253" t="s">
        <v>402</v>
      </c>
      <c r="B1607" s="253" t="s">
        <v>2</v>
      </c>
      <c r="C1607" s="254" t="s">
        <v>2</v>
      </c>
      <c r="D1607" s="255" t="s">
        <v>2</v>
      </c>
      <c r="E1607" s="255">
        <f>E1606</f>
        <v>110.5878</v>
      </c>
    </row>
    <row r="1608" spans="1:5">
      <c r="A1608" s="261" t="s">
        <v>689</v>
      </c>
      <c r="B1608" s="261"/>
      <c r="C1608" s="262"/>
      <c r="D1608" s="263"/>
      <c r="E1608" s="263"/>
    </row>
    <row r="1609" spans="1:5">
      <c r="A1609" s="253" t="s">
        <v>690</v>
      </c>
      <c r="B1609" s="253"/>
      <c r="C1609" s="254"/>
      <c r="D1609" s="255"/>
      <c r="E1609" s="255"/>
    </row>
    <row r="1610" spans="1:5">
      <c r="A1610" s="253" t="s">
        <v>398</v>
      </c>
      <c r="B1610" s="253"/>
      <c r="C1610" s="254"/>
      <c r="D1610" s="255"/>
      <c r="E1610" s="255"/>
    </row>
    <row r="1611" spans="1:5" s="84" customFormat="1">
      <c r="A1611" s="253" t="s">
        <v>1673</v>
      </c>
      <c r="B1611" s="253" t="s">
        <v>399</v>
      </c>
      <c r="C1611" s="254" t="s">
        <v>1095</v>
      </c>
      <c r="D1611" s="255" t="s">
        <v>1096</v>
      </c>
      <c r="E1611" s="255" t="s">
        <v>1097</v>
      </c>
    </row>
    <row r="1612" spans="1:5">
      <c r="A1612" s="256" t="s">
        <v>1491</v>
      </c>
      <c r="B1612" s="256" t="s">
        <v>406</v>
      </c>
      <c r="C1612" s="257">
        <v>4</v>
      </c>
      <c r="D1612" s="155">
        <v>13.004099999999999</v>
      </c>
      <c r="E1612" s="155">
        <f>ROUND((C1612*D1612),4)</f>
        <v>52.016399999999997</v>
      </c>
    </row>
    <row r="1613" spans="1:5">
      <c r="A1613" s="256" t="s">
        <v>1492</v>
      </c>
      <c r="B1613" s="256" t="s">
        <v>406</v>
      </c>
      <c r="C1613" s="257">
        <v>2</v>
      </c>
      <c r="D1613" s="155">
        <v>24.259</v>
      </c>
      <c r="E1613" s="155">
        <f>ROUND((C1613*D1613),4)</f>
        <v>48.518000000000001</v>
      </c>
    </row>
    <row r="1614" spans="1:5">
      <c r="A1614" s="253" t="s">
        <v>401</v>
      </c>
      <c r="B1614" s="253" t="s">
        <v>2</v>
      </c>
      <c r="C1614" s="254" t="s">
        <v>2</v>
      </c>
      <c r="D1614" s="255" t="s">
        <v>2</v>
      </c>
      <c r="E1614" s="255">
        <f>SUM(E1612:E1613)</f>
        <v>100.53440000000001</v>
      </c>
    </row>
    <row r="1615" spans="1:5">
      <c r="A1615" s="253" t="s">
        <v>402</v>
      </c>
      <c r="B1615" s="253" t="s">
        <v>2</v>
      </c>
      <c r="C1615" s="254" t="s">
        <v>2</v>
      </c>
      <c r="D1615" s="255" t="s">
        <v>2</v>
      </c>
      <c r="E1615" s="255">
        <f>E1614</f>
        <v>100.53440000000001</v>
      </c>
    </row>
    <row r="1616" spans="1:5">
      <c r="A1616" s="261" t="s">
        <v>691</v>
      </c>
      <c r="B1616" s="261"/>
      <c r="C1616" s="262"/>
      <c r="D1616" s="263"/>
      <c r="E1616" s="263"/>
    </row>
    <row r="1617" spans="1:5">
      <c r="A1617" s="253" t="s">
        <v>692</v>
      </c>
      <c r="B1617" s="253"/>
      <c r="C1617" s="254"/>
      <c r="D1617" s="255"/>
      <c r="E1617" s="255"/>
    </row>
    <row r="1618" spans="1:5">
      <c r="A1618" s="253" t="s">
        <v>398</v>
      </c>
      <c r="B1618" s="253"/>
      <c r="C1618" s="254"/>
      <c r="D1618" s="255"/>
      <c r="E1618" s="255"/>
    </row>
    <row r="1619" spans="1:5" s="84" customFormat="1">
      <c r="A1619" s="253" t="s">
        <v>1673</v>
      </c>
      <c r="B1619" s="253" t="s">
        <v>399</v>
      </c>
      <c r="C1619" s="254" t="s">
        <v>1095</v>
      </c>
      <c r="D1619" s="255" t="s">
        <v>1096</v>
      </c>
      <c r="E1619" s="255" t="s">
        <v>1097</v>
      </c>
    </row>
    <row r="1620" spans="1:5">
      <c r="A1620" s="256" t="s">
        <v>1491</v>
      </c>
      <c r="B1620" s="256" t="s">
        <v>406</v>
      </c>
      <c r="C1620" s="257">
        <v>4.4000000000000004</v>
      </c>
      <c r="D1620" s="155">
        <v>13.004099999999999</v>
      </c>
      <c r="E1620" s="155">
        <f>ROUND((C1620*D1620),4)</f>
        <v>57.218000000000004</v>
      </c>
    </row>
    <row r="1621" spans="1:5">
      <c r="A1621" s="256" t="s">
        <v>1492</v>
      </c>
      <c r="B1621" s="256" t="s">
        <v>406</v>
      </c>
      <c r="C1621" s="257">
        <v>2.2000000000000002</v>
      </c>
      <c r="D1621" s="155">
        <v>24.259</v>
      </c>
      <c r="E1621" s="155">
        <f>ROUND((C1621*D1621),4)</f>
        <v>53.369799999999998</v>
      </c>
    </row>
    <row r="1622" spans="1:5">
      <c r="A1622" s="253" t="s">
        <v>401</v>
      </c>
      <c r="B1622" s="253" t="s">
        <v>2</v>
      </c>
      <c r="C1622" s="254" t="s">
        <v>2</v>
      </c>
      <c r="D1622" s="255" t="s">
        <v>2</v>
      </c>
      <c r="E1622" s="255">
        <f>SUM(E1620:E1621)</f>
        <v>110.5878</v>
      </c>
    </row>
    <row r="1623" spans="1:5">
      <c r="A1623" s="253" t="s">
        <v>402</v>
      </c>
      <c r="B1623" s="253" t="s">
        <v>2</v>
      </c>
      <c r="C1623" s="254" t="s">
        <v>2</v>
      </c>
      <c r="D1623" s="255" t="s">
        <v>2</v>
      </c>
      <c r="E1623" s="255">
        <f>E1622</f>
        <v>110.5878</v>
      </c>
    </row>
    <row r="1624" spans="1:5">
      <c r="A1624" s="261" t="s">
        <v>693</v>
      </c>
      <c r="B1624" s="261"/>
      <c r="C1624" s="262"/>
      <c r="D1624" s="263"/>
      <c r="E1624" s="263"/>
    </row>
    <row r="1625" spans="1:5">
      <c r="A1625" s="253" t="s">
        <v>694</v>
      </c>
      <c r="B1625" s="253"/>
      <c r="C1625" s="254"/>
      <c r="D1625" s="255"/>
      <c r="E1625" s="255"/>
    </row>
    <row r="1626" spans="1:5">
      <c r="A1626" s="253" t="s">
        <v>398</v>
      </c>
      <c r="B1626" s="253"/>
      <c r="C1626" s="254"/>
      <c r="D1626" s="255"/>
      <c r="E1626" s="255"/>
    </row>
    <row r="1627" spans="1:5" s="84" customFormat="1">
      <c r="A1627" s="253" t="s">
        <v>1673</v>
      </c>
      <c r="B1627" s="253" t="s">
        <v>399</v>
      </c>
      <c r="C1627" s="254" t="s">
        <v>1095</v>
      </c>
      <c r="D1627" s="255" t="s">
        <v>1096</v>
      </c>
      <c r="E1627" s="255" t="s">
        <v>1097</v>
      </c>
    </row>
    <row r="1628" spans="1:5">
      <c r="A1628" s="256" t="s">
        <v>1491</v>
      </c>
      <c r="B1628" s="256" t="s">
        <v>406</v>
      </c>
      <c r="C1628" s="257">
        <v>3.2</v>
      </c>
      <c r="D1628" s="155">
        <v>13.004099999999999</v>
      </c>
      <c r="E1628" s="155">
        <f>ROUND((C1628*D1628),4)</f>
        <v>41.613100000000003</v>
      </c>
    </row>
    <row r="1629" spans="1:5">
      <c r="A1629" s="256" t="s">
        <v>1492</v>
      </c>
      <c r="B1629" s="256" t="s">
        <v>406</v>
      </c>
      <c r="C1629" s="257">
        <v>1.6</v>
      </c>
      <c r="D1629" s="155">
        <v>24.259</v>
      </c>
      <c r="E1629" s="155">
        <f>ROUND((C1629*D1629),4)</f>
        <v>38.814399999999999</v>
      </c>
    </row>
    <row r="1630" spans="1:5">
      <c r="A1630" s="253" t="s">
        <v>401</v>
      </c>
      <c r="B1630" s="253" t="s">
        <v>2</v>
      </c>
      <c r="C1630" s="254" t="s">
        <v>2</v>
      </c>
      <c r="D1630" s="255" t="s">
        <v>2</v>
      </c>
      <c r="E1630" s="255">
        <f>SUM(E1628:E1629)</f>
        <v>80.427500000000009</v>
      </c>
    </row>
    <row r="1631" spans="1:5">
      <c r="A1631" s="253" t="s">
        <v>402</v>
      </c>
      <c r="B1631" s="253" t="s">
        <v>2</v>
      </c>
      <c r="C1631" s="254" t="s">
        <v>2</v>
      </c>
      <c r="D1631" s="255" t="s">
        <v>2</v>
      </c>
      <c r="E1631" s="255">
        <f>E1630</f>
        <v>80.427500000000009</v>
      </c>
    </row>
    <row r="1632" spans="1:5">
      <c r="A1632" s="261" t="s">
        <v>695</v>
      </c>
      <c r="B1632" s="261"/>
      <c r="C1632" s="262"/>
      <c r="D1632" s="263"/>
      <c r="E1632" s="263"/>
    </row>
    <row r="1633" spans="1:5">
      <c r="A1633" s="253" t="s">
        <v>696</v>
      </c>
      <c r="B1633" s="253"/>
      <c r="C1633" s="254"/>
      <c r="D1633" s="255"/>
      <c r="E1633" s="255"/>
    </row>
    <row r="1634" spans="1:5">
      <c r="A1634" s="253" t="s">
        <v>398</v>
      </c>
      <c r="B1634" s="253"/>
      <c r="C1634" s="254"/>
      <c r="D1634" s="255"/>
      <c r="E1634" s="255"/>
    </row>
    <row r="1635" spans="1:5" s="84" customFormat="1" ht="15" customHeight="1">
      <c r="A1635" s="253" t="s">
        <v>1673</v>
      </c>
      <c r="B1635" s="253" t="s">
        <v>399</v>
      </c>
      <c r="C1635" s="254" t="s">
        <v>1095</v>
      </c>
      <c r="D1635" s="255" t="s">
        <v>1096</v>
      </c>
      <c r="E1635" s="255" t="s">
        <v>1097</v>
      </c>
    </row>
    <row r="1636" spans="1:5">
      <c r="A1636" s="256" t="s">
        <v>1491</v>
      </c>
      <c r="B1636" s="256" t="s">
        <v>406</v>
      </c>
      <c r="C1636" s="257">
        <v>2</v>
      </c>
      <c r="D1636" s="155">
        <v>13.004099999999999</v>
      </c>
      <c r="E1636" s="155">
        <f>ROUND((C1636*D1636),4)</f>
        <v>26.008199999999999</v>
      </c>
    </row>
    <row r="1637" spans="1:5">
      <c r="A1637" s="256" t="s">
        <v>1492</v>
      </c>
      <c r="B1637" s="256" t="s">
        <v>406</v>
      </c>
      <c r="C1637" s="257">
        <v>1</v>
      </c>
      <c r="D1637" s="155">
        <v>24.259</v>
      </c>
      <c r="E1637" s="155">
        <f>ROUND((C1637*D1637),4)</f>
        <v>24.259</v>
      </c>
    </row>
    <row r="1638" spans="1:5">
      <c r="A1638" s="253" t="s">
        <v>401</v>
      </c>
      <c r="B1638" s="253" t="s">
        <v>2</v>
      </c>
      <c r="C1638" s="254" t="s">
        <v>2</v>
      </c>
      <c r="D1638" s="255" t="s">
        <v>2</v>
      </c>
      <c r="E1638" s="255">
        <f>SUM(E1636:E1637)</f>
        <v>50.267200000000003</v>
      </c>
    </row>
    <row r="1639" spans="1:5">
      <c r="A1639" s="253" t="s">
        <v>402</v>
      </c>
      <c r="B1639" s="253" t="s">
        <v>2</v>
      </c>
      <c r="C1639" s="254" t="s">
        <v>2</v>
      </c>
      <c r="D1639" s="255" t="s">
        <v>2</v>
      </c>
      <c r="E1639" s="255">
        <f>E1638</f>
        <v>50.267200000000003</v>
      </c>
    </row>
    <row r="1640" spans="1:5">
      <c r="A1640" s="261" t="s">
        <v>697</v>
      </c>
      <c r="B1640" s="261"/>
      <c r="C1640" s="262"/>
      <c r="D1640" s="263"/>
      <c r="E1640" s="263"/>
    </row>
    <row r="1641" spans="1:5">
      <c r="A1641" s="253" t="s">
        <v>698</v>
      </c>
      <c r="B1641" s="253"/>
      <c r="C1641" s="254"/>
      <c r="D1641" s="255"/>
      <c r="E1641" s="255"/>
    </row>
    <row r="1642" spans="1:5">
      <c r="A1642" s="253" t="s">
        <v>398</v>
      </c>
      <c r="B1642" s="253"/>
      <c r="C1642" s="254"/>
      <c r="D1642" s="255"/>
      <c r="E1642" s="255"/>
    </row>
    <row r="1643" spans="1:5" s="84" customFormat="1">
      <c r="A1643" s="253" t="s">
        <v>1673</v>
      </c>
      <c r="B1643" s="253" t="s">
        <v>399</v>
      </c>
      <c r="C1643" s="254" t="s">
        <v>1095</v>
      </c>
      <c r="D1643" s="255" t="s">
        <v>1096</v>
      </c>
      <c r="E1643" s="255" t="s">
        <v>1097</v>
      </c>
    </row>
    <row r="1644" spans="1:5">
      <c r="A1644" s="256" t="s">
        <v>1491</v>
      </c>
      <c r="B1644" s="256" t="s">
        <v>406</v>
      </c>
      <c r="C1644" s="257">
        <v>1.8</v>
      </c>
      <c r="D1644" s="155">
        <v>13.004099999999999</v>
      </c>
      <c r="E1644" s="155">
        <f>ROUND((C1644*D1644),4)</f>
        <v>23.407399999999999</v>
      </c>
    </row>
    <row r="1645" spans="1:5">
      <c r="A1645" s="256" t="s">
        <v>1492</v>
      </c>
      <c r="B1645" s="256" t="s">
        <v>406</v>
      </c>
      <c r="C1645" s="257">
        <v>0.9</v>
      </c>
      <c r="D1645" s="155">
        <v>24.259</v>
      </c>
      <c r="E1645" s="155">
        <f>ROUND((C1645*D1645),4)</f>
        <v>21.833100000000002</v>
      </c>
    </row>
    <row r="1646" spans="1:5">
      <c r="A1646" s="253" t="s">
        <v>401</v>
      </c>
      <c r="B1646" s="253" t="s">
        <v>2</v>
      </c>
      <c r="C1646" s="254" t="s">
        <v>2</v>
      </c>
      <c r="D1646" s="255" t="s">
        <v>2</v>
      </c>
      <c r="E1646" s="255">
        <f>SUM(E1644:E1645)</f>
        <v>45.240499999999997</v>
      </c>
    </row>
    <row r="1647" spans="1:5">
      <c r="A1647" s="253" t="s">
        <v>402</v>
      </c>
      <c r="B1647" s="253" t="s">
        <v>2</v>
      </c>
      <c r="C1647" s="254" t="s">
        <v>2</v>
      </c>
      <c r="D1647" s="255" t="s">
        <v>2</v>
      </c>
      <c r="E1647" s="255">
        <f>E1646</f>
        <v>45.240499999999997</v>
      </c>
    </row>
    <row r="1648" spans="1:5">
      <c r="A1648" s="261" t="s">
        <v>699</v>
      </c>
      <c r="B1648" s="261"/>
      <c r="C1648" s="262"/>
      <c r="D1648" s="263"/>
      <c r="E1648" s="263"/>
    </row>
    <row r="1649" spans="1:5">
      <c r="A1649" s="253" t="s">
        <v>700</v>
      </c>
      <c r="B1649" s="253"/>
      <c r="C1649" s="254"/>
      <c r="D1649" s="255"/>
      <c r="E1649" s="255"/>
    </row>
    <row r="1650" spans="1:5">
      <c r="A1650" s="253" t="s">
        <v>398</v>
      </c>
      <c r="B1650" s="253"/>
      <c r="C1650" s="254"/>
      <c r="D1650" s="255"/>
      <c r="E1650" s="255"/>
    </row>
    <row r="1651" spans="1:5" s="84" customFormat="1">
      <c r="A1651" s="253" t="s">
        <v>1673</v>
      </c>
      <c r="B1651" s="253" t="s">
        <v>399</v>
      </c>
      <c r="C1651" s="254" t="s">
        <v>1095</v>
      </c>
      <c r="D1651" s="255" t="s">
        <v>1096</v>
      </c>
      <c r="E1651" s="255" t="s">
        <v>1097</v>
      </c>
    </row>
    <row r="1652" spans="1:5">
      <c r="A1652" s="256" t="s">
        <v>1491</v>
      </c>
      <c r="B1652" s="256" t="s">
        <v>406</v>
      </c>
      <c r="C1652" s="257">
        <v>3.8</v>
      </c>
      <c r="D1652" s="155">
        <v>13.004099999999999</v>
      </c>
      <c r="E1652" s="155">
        <f>ROUND((C1652*D1652),4)</f>
        <v>49.415599999999998</v>
      </c>
    </row>
    <row r="1653" spans="1:5">
      <c r="A1653" s="256" t="s">
        <v>1492</v>
      </c>
      <c r="B1653" s="256" t="s">
        <v>406</v>
      </c>
      <c r="C1653" s="257">
        <v>1.9</v>
      </c>
      <c r="D1653" s="155">
        <v>24.259</v>
      </c>
      <c r="E1653" s="155">
        <f>ROUND((C1653*D1653),4)</f>
        <v>46.092100000000002</v>
      </c>
    </row>
    <row r="1654" spans="1:5">
      <c r="A1654" s="253" t="s">
        <v>401</v>
      </c>
      <c r="B1654" s="253" t="s">
        <v>2</v>
      </c>
      <c r="C1654" s="254" t="s">
        <v>2</v>
      </c>
      <c r="D1654" s="255" t="s">
        <v>2</v>
      </c>
      <c r="E1654" s="255">
        <f>SUM(E1652:E1653)</f>
        <v>95.5077</v>
      </c>
    </row>
    <row r="1655" spans="1:5">
      <c r="A1655" s="253" t="s">
        <v>402</v>
      </c>
      <c r="B1655" s="253" t="s">
        <v>2</v>
      </c>
      <c r="C1655" s="254" t="s">
        <v>2</v>
      </c>
      <c r="D1655" s="255" t="s">
        <v>2</v>
      </c>
      <c r="E1655" s="255">
        <f>E1654</f>
        <v>95.5077</v>
      </c>
    </row>
    <row r="1656" spans="1:5">
      <c r="A1656" s="261" t="s">
        <v>701</v>
      </c>
      <c r="B1656" s="261"/>
      <c r="C1656" s="262"/>
      <c r="D1656" s="263"/>
      <c r="E1656" s="263"/>
    </row>
    <row r="1657" spans="1:5">
      <c r="A1657" s="253" t="s">
        <v>702</v>
      </c>
      <c r="B1657" s="253"/>
      <c r="C1657" s="254"/>
      <c r="D1657" s="255"/>
      <c r="E1657" s="255"/>
    </row>
    <row r="1658" spans="1:5">
      <c r="A1658" s="253" t="s">
        <v>398</v>
      </c>
      <c r="B1658" s="253"/>
      <c r="C1658" s="254"/>
      <c r="D1658" s="255"/>
      <c r="E1658" s="255"/>
    </row>
    <row r="1659" spans="1:5">
      <c r="A1659" s="253" t="s">
        <v>1673</v>
      </c>
      <c r="B1659" s="253" t="s">
        <v>399</v>
      </c>
      <c r="C1659" s="254" t="s">
        <v>1095</v>
      </c>
      <c r="D1659" s="255" t="s">
        <v>1096</v>
      </c>
      <c r="E1659" s="255" t="s">
        <v>1097</v>
      </c>
    </row>
    <row r="1660" spans="1:5">
      <c r="A1660" s="256" t="s">
        <v>1491</v>
      </c>
      <c r="B1660" s="256" t="s">
        <v>406</v>
      </c>
      <c r="C1660" s="257">
        <v>1.6</v>
      </c>
      <c r="D1660" s="155">
        <v>13.004099999999999</v>
      </c>
      <c r="E1660" s="155">
        <f>ROUND((C1660*D1660),4)</f>
        <v>20.8066</v>
      </c>
    </row>
    <row r="1661" spans="1:5">
      <c r="A1661" s="256" t="s">
        <v>1492</v>
      </c>
      <c r="B1661" s="256" t="s">
        <v>406</v>
      </c>
      <c r="C1661" s="257">
        <v>0.8</v>
      </c>
      <c r="D1661" s="155">
        <v>24.259</v>
      </c>
      <c r="E1661" s="155">
        <f>ROUND((C1661*D1661),4)</f>
        <v>19.4072</v>
      </c>
    </row>
    <row r="1662" spans="1:5">
      <c r="A1662" s="253" t="s">
        <v>401</v>
      </c>
      <c r="B1662" s="253" t="s">
        <v>2</v>
      </c>
      <c r="C1662" s="254" t="s">
        <v>2</v>
      </c>
      <c r="D1662" s="255" t="s">
        <v>2</v>
      </c>
      <c r="E1662" s="255">
        <f>SUM(E1660:E1661)</f>
        <v>40.213799999999999</v>
      </c>
    </row>
    <row r="1663" spans="1:5" s="84" customFormat="1">
      <c r="A1663" s="253" t="s">
        <v>402</v>
      </c>
      <c r="B1663" s="253" t="s">
        <v>2</v>
      </c>
      <c r="C1663" s="254" t="s">
        <v>2</v>
      </c>
      <c r="D1663" s="255" t="s">
        <v>2</v>
      </c>
      <c r="E1663" s="255">
        <f>E1662</f>
        <v>40.213799999999999</v>
      </c>
    </row>
    <row r="1664" spans="1:5">
      <c r="A1664" s="261" t="s">
        <v>703</v>
      </c>
      <c r="B1664" s="261"/>
      <c r="C1664" s="262"/>
      <c r="D1664" s="263"/>
      <c r="E1664" s="263"/>
    </row>
    <row r="1665" spans="1:5">
      <c r="A1665" s="253" t="s">
        <v>704</v>
      </c>
      <c r="B1665" s="253"/>
      <c r="C1665" s="254"/>
      <c r="D1665" s="255"/>
      <c r="E1665" s="255"/>
    </row>
    <row r="1666" spans="1:5">
      <c r="A1666" s="253" t="s">
        <v>398</v>
      </c>
      <c r="B1666" s="253"/>
      <c r="C1666" s="254"/>
      <c r="D1666" s="255"/>
      <c r="E1666" s="255"/>
    </row>
    <row r="1667" spans="1:5">
      <c r="A1667" s="253" t="s">
        <v>1673</v>
      </c>
      <c r="B1667" s="253" t="s">
        <v>399</v>
      </c>
      <c r="C1667" s="254" t="s">
        <v>1095</v>
      </c>
      <c r="D1667" s="255" t="s">
        <v>1096</v>
      </c>
      <c r="E1667" s="255" t="s">
        <v>1097</v>
      </c>
    </row>
    <row r="1668" spans="1:5">
      <c r="A1668" s="256" t="s">
        <v>1491</v>
      </c>
      <c r="B1668" s="256" t="s">
        <v>406</v>
      </c>
      <c r="C1668" s="257">
        <v>4.5999999999999996</v>
      </c>
      <c r="D1668" s="155">
        <v>13.004099999999999</v>
      </c>
      <c r="E1668" s="155">
        <f>ROUND((C1668*D1668),4)</f>
        <v>59.818899999999999</v>
      </c>
    </row>
    <row r="1669" spans="1:5">
      <c r="A1669" s="256" t="s">
        <v>1492</v>
      </c>
      <c r="B1669" s="256" t="s">
        <v>406</v>
      </c>
      <c r="C1669" s="257">
        <v>2.2999999999999998</v>
      </c>
      <c r="D1669" s="155">
        <v>24.259</v>
      </c>
      <c r="E1669" s="155">
        <f>ROUND((C1669*D1669),4)</f>
        <v>55.795699999999997</v>
      </c>
    </row>
    <row r="1670" spans="1:5">
      <c r="A1670" s="253" t="s">
        <v>401</v>
      </c>
      <c r="B1670" s="253" t="s">
        <v>2</v>
      </c>
      <c r="C1670" s="254" t="s">
        <v>2</v>
      </c>
      <c r="D1670" s="255" t="s">
        <v>2</v>
      </c>
      <c r="E1670" s="255">
        <f>SUM(E1668:E1669)</f>
        <v>115.6146</v>
      </c>
    </row>
    <row r="1671" spans="1:5">
      <c r="A1671" s="253" t="s">
        <v>402</v>
      </c>
      <c r="B1671" s="253" t="s">
        <v>2</v>
      </c>
      <c r="C1671" s="254" t="s">
        <v>2</v>
      </c>
      <c r="D1671" s="255" t="s">
        <v>2</v>
      </c>
      <c r="E1671" s="255">
        <f>E1670</f>
        <v>115.6146</v>
      </c>
    </row>
    <row r="1672" spans="1:5" s="84" customFormat="1">
      <c r="A1672" s="261" t="s">
        <v>705</v>
      </c>
      <c r="B1672" s="261"/>
      <c r="C1672" s="262"/>
      <c r="D1672" s="263"/>
      <c r="E1672" s="263"/>
    </row>
    <row r="1673" spans="1:5">
      <c r="A1673" s="253" t="s">
        <v>706</v>
      </c>
      <c r="B1673" s="253"/>
      <c r="C1673" s="254"/>
      <c r="D1673" s="255"/>
      <c r="E1673" s="255"/>
    </row>
    <row r="1674" spans="1:5">
      <c r="A1674" s="253" t="s">
        <v>398</v>
      </c>
      <c r="B1674" s="253"/>
      <c r="C1674" s="254"/>
      <c r="D1674" s="255"/>
      <c r="E1674" s="255"/>
    </row>
    <row r="1675" spans="1:5">
      <c r="A1675" s="253" t="s">
        <v>1673</v>
      </c>
      <c r="B1675" s="253" t="s">
        <v>399</v>
      </c>
      <c r="C1675" s="254" t="s">
        <v>1095</v>
      </c>
      <c r="D1675" s="255" t="s">
        <v>1096</v>
      </c>
      <c r="E1675" s="255" t="s">
        <v>1097</v>
      </c>
    </row>
    <row r="1676" spans="1:5">
      <c r="A1676" s="256" t="s">
        <v>1491</v>
      </c>
      <c r="B1676" s="256" t="s">
        <v>406</v>
      </c>
      <c r="C1676" s="257">
        <v>1.2</v>
      </c>
      <c r="D1676" s="155">
        <v>13.004099999999999</v>
      </c>
      <c r="E1676" s="155">
        <f>ROUND((C1676*D1676),4)</f>
        <v>15.604900000000001</v>
      </c>
    </row>
    <row r="1677" spans="1:5">
      <c r="A1677" s="256" t="s">
        <v>1492</v>
      </c>
      <c r="B1677" s="256" t="s">
        <v>406</v>
      </c>
      <c r="C1677" s="257">
        <v>0.6</v>
      </c>
      <c r="D1677" s="155">
        <v>24.259</v>
      </c>
      <c r="E1677" s="155">
        <f>ROUND((C1677*D1677),4)</f>
        <v>14.555400000000001</v>
      </c>
    </row>
    <row r="1678" spans="1:5">
      <c r="A1678" s="253" t="s">
        <v>401</v>
      </c>
      <c r="B1678" s="253" t="s">
        <v>2</v>
      </c>
      <c r="C1678" s="254" t="s">
        <v>2</v>
      </c>
      <c r="D1678" s="255" t="s">
        <v>2</v>
      </c>
      <c r="E1678" s="255">
        <f>SUM(E1676:E1677)</f>
        <v>30.160299999999999</v>
      </c>
    </row>
    <row r="1679" spans="1:5">
      <c r="A1679" s="253" t="s">
        <v>402</v>
      </c>
      <c r="B1679" s="253" t="s">
        <v>2</v>
      </c>
      <c r="C1679" s="254" t="s">
        <v>2</v>
      </c>
      <c r="D1679" s="255" t="s">
        <v>2</v>
      </c>
      <c r="E1679" s="255">
        <f>E1678</f>
        <v>30.160299999999999</v>
      </c>
    </row>
    <row r="1680" spans="1:5">
      <c r="A1680" s="261" t="s">
        <v>707</v>
      </c>
      <c r="B1680" s="261"/>
      <c r="C1680" s="262"/>
      <c r="D1680" s="263"/>
      <c r="E1680" s="263"/>
    </row>
    <row r="1681" spans="1:5">
      <c r="A1681" s="253" t="s">
        <v>708</v>
      </c>
      <c r="B1681" s="253"/>
      <c r="C1681" s="254"/>
      <c r="D1681" s="255"/>
      <c r="E1681" s="255"/>
    </row>
    <row r="1682" spans="1:5">
      <c r="A1682" s="253" t="s">
        <v>398</v>
      </c>
      <c r="B1682" s="253"/>
      <c r="C1682" s="254"/>
      <c r="D1682" s="255"/>
      <c r="E1682" s="255"/>
    </row>
    <row r="1683" spans="1:5" s="84" customFormat="1">
      <c r="A1683" s="253" t="s">
        <v>1673</v>
      </c>
      <c r="B1683" s="253" t="s">
        <v>399</v>
      </c>
      <c r="C1683" s="254" t="s">
        <v>1095</v>
      </c>
      <c r="D1683" s="255" t="s">
        <v>1096</v>
      </c>
      <c r="E1683" s="255" t="s">
        <v>1097</v>
      </c>
    </row>
    <row r="1684" spans="1:5">
      <c r="A1684" s="256" t="s">
        <v>1491</v>
      </c>
      <c r="B1684" s="256" t="s">
        <v>406</v>
      </c>
      <c r="C1684" s="257">
        <v>3.2</v>
      </c>
      <c r="D1684" s="155">
        <v>13.004099999999999</v>
      </c>
      <c r="E1684" s="155">
        <f>ROUND((C1684*D1684),4)</f>
        <v>41.613100000000003</v>
      </c>
    </row>
    <row r="1685" spans="1:5">
      <c r="A1685" s="256" t="s">
        <v>1492</v>
      </c>
      <c r="B1685" s="256" t="s">
        <v>406</v>
      </c>
      <c r="C1685" s="257">
        <v>1.6</v>
      </c>
      <c r="D1685" s="155">
        <v>24.259</v>
      </c>
      <c r="E1685" s="155">
        <f>ROUND((C1685*D1685),4)</f>
        <v>38.814399999999999</v>
      </c>
    </row>
    <row r="1686" spans="1:5">
      <c r="A1686" s="253" t="s">
        <v>401</v>
      </c>
      <c r="B1686" s="253" t="s">
        <v>2</v>
      </c>
      <c r="C1686" s="254" t="s">
        <v>2</v>
      </c>
      <c r="D1686" s="255" t="s">
        <v>2</v>
      </c>
      <c r="E1686" s="255">
        <f>SUM(E1684:E1685)</f>
        <v>80.427500000000009</v>
      </c>
    </row>
    <row r="1687" spans="1:5">
      <c r="A1687" s="253" t="s">
        <v>402</v>
      </c>
      <c r="B1687" s="253" t="s">
        <v>2</v>
      </c>
      <c r="C1687" s="254" t="s">
        <v>2</v>
      </c>
      <c r="D1687" s="255" t="s">
        <v>2</v>
      </c>
      <c r="E1687" s="255">
        <f>E1686</f>
        <v>80.427500000000009</v>
      </c>
    </row>
    <row r="1688" spans="1:5">
      <c r="A1688" s="261" t="s">
        <v>709</v>
      </c>
      <c r="B1688" s="261"/>
      <c r="C1688" s="262"/>
      <c r="D1688" s="263"/>
      <c r="E1688" s="263"/>
    </row>
    <row r="1689" spans="1:5">
      <c r="A1689" s="253" t="s">
        <v>710</v>
      </c>
      <c r="B1689" s="253"/>
      <c r="C1689" s="254"/>
      <c r="D1689" s="255"/>
      <c r="E1689" s="255"/>
    </row>
    <row r="1690" spans="1:5">
      <c r="A1690" s="253" t="s">
        <v>398</v>
      </c>
      <c r="B1690" s="253"/>
      <c r="C1690" s="254"/>
      <c r="D1690" s="255"/>
      <c r="E1690" s="255"/>
    </row>
    <row r="1691" spans="1:5">
      <c r="A1691" s="253" t="s">
        <v>1673</v>
      </c>
      <c r="B1691" s="253" t="s">
        <v>399</v>
      </c>
      <c r="C1691" s="254" t="s">
        <v>1095</v>
      </c>
      <c r="D1691" s="255" t="s">
        <v>1096</v>
      </c>
      <c r="E1691" s="255" t="s">
        <v>1097</v>
      </c>
    </row>
    <row r="1692" spans="1:5" s="84" customFormat="1">
      <c r="A1692" s="256" t="s">
        <v>1491</v>
      </c>
      <c r="B1692" s="256" t="s">
        <v>406</v>
      </c>
      <c r="C1692" s="257">
        <v>5.2</v>
      </c>
      <c r="D1692" s="155">
        <v>13.004099999999999</v>
      </c>
      <c r="E1692" s="155">
        <f>ROUND((C1692*D1692),4)</f>
        <v>67.621300000000005</v>
      </c>
    </row>
    <row r="1693" spans="1:5">
      <c r="A1693" s="256" t="s">
        <v>1492</v>
      </c>
      <c r="B1693" s="256" t="s">
        <v>406</v>
      </c>
      <c r="C1693" s="257">
        <v>2.6</v>
      </c>
      <c r="D1693" s="155">
        <v>24.259</v>
      </c>
      <c r="E1693" s="155">
        <f>ROUND((C1693*D1693),4)</f>
        <v>63.073399999999999</v>
      </c>
    </row>
    <row r="1694" spans="1:5">
      <c r="A1694" s="253" t="s">
        <v>401</v>
      </c>
      <c r="B1694" s="253" t="s">
        <v>2</v>
      </c>
      <c r="C1694" s="254" t="s">
        <v>2</v>
      </c>
      <c r="D1694" s="255" t="s">
        <v>2</v>
      </c>
      <c r="E1694" s="255">
        <f>SUM(E1692:E1693)</f>
        <v>130.69470000000001</v>
      </c>
    </row>
    <row r="1695" spans="1:5">
      <c r="A1695" s="253" t="s">
        <v>402</v>
      </c>
      <c r="B1695" s="253" t="s">
        <v>2</v>
      </c>
      <c r="C1695" s="254" t="s">
        <v>2</v>
      </c>
      <c r="D1695" s="255" t="s">
        <v>2</v>
      </c>
      <c r="E1695" s="255">
        <f>E1694</f>
        <v>130.69470000000001</v>
      </c>
    </row>
    <row r="1696" spans="1:5">
      <c r="A1696" s="261" t="s">
        <v>711</v>
      </c>
      <c r="B1696" s="261"/>
      <c r="C1696" s="262"/>
      <c r="D1696" s="263"/>
      <c r="E1696" s="263"/>
    </row>
    <row r="1697" spans="1:5">
      <c r="A1697" s="253" t="s">
        <v>712</v>
      </c>
      <c r="B1697" s="253"/>
      <c r="C1697" s="254"/>
      <c r="D1697" s="255"/>
      <c r="E1697" s="255"/>
    </row>
    <row r="1698" spans="1:5">
      <c r="A1698" s="253" t="s">
        <v>398</v>
      </c>
      <c r="B1698" s="253"/>
      <c r="C1698" s="254"/>
      <c r="D1698" s="255"/>
      <c r="E1698" s="255"/>
    </row>
    <row r="1699" spans="1:5">
      <c r="A1699" s="253" t="s">
        <v>1673</v>
      </c>
      <c r="B1699" s="253" t="s">
        <v>399</v>
      </c>
      <c r="C1699" s="254" t="s">
        <v>1095</v>
      </c>
      <c r="D1699" s="255" t="s">
        <v>1096</v>
      </c>
      <c r="E1699" s="255" t="s">
        <v>1097</v>
      </c>
    </row>
    <row r="1700" spans="1:5">
      <c r="A1700" s="256" t="s">
        <v>1491</v>
      </c>
      <c r="B1700" s="256" t="s">
        <v>406</v>
      </c>
      <c r="C1700" s="257">
        <v>1.4</v>
      </c>
      <c r="D1700" s="155">
        <v>13.004099999999999</v>
      </c>
      <c r="E1700" s="155">
        <f>ROUND((C1700*D1700),4)</f>
        <v>18.2057</v>
      </c>
    </row>
    <row r="1701" spans="1:5" s="84" customFormat="1">
      <c r="A1701" s="256" t="s">
        <v>1492</v>
      </c>
      <c r="B1701" s="256" t="s">
        <v>406</v>
      </c>
      <c r="C1701" s="257">
        <v>0.7</v>
      </c>
      <c r="D1701" s="155">
        <v>24.259</v>
      </c>
      <c r="E1701" s="155">
        <f>ROUND((C1701*D1701),4)</f>
        <v>16.981300000000001</v>
      </c>
    </row>
    <row r="1702" spans="1:5">
      <c r="A1702" s="253" t="s">
        <v>401</v>
      </c>
      <c r="B1702" s="253" t="s">
        <v>2</v>
      </c>
      <c r="C1702" s="254" t="s">
        <v>2</v>
      </c>
      <c r="D1702" s="255" t="s">
        <v>2</v>
      </c>
      <c r="E1702" s="255">
        <f>SUM(E1700:E1701)</f>
        <v>35.186999999999998</v>
      </c>
    </row>
    <row r="1703" spans="1:5">
      <c r="A1703" s="253" t="s">
        <v>402</v>
      </c>
      <c r="B1703" s="253" t="s">
        <v>2</v>
      </c>
      <c r="C1703" s="254" t="s">
        <v>2</v>
      </c>
      <c r="D1703" s="255" t="s">
        <v>2</v>
      </c>
      <c r="E1703" s="255">
        <f>E1702</f>
        <v>35.186999999999998</v>
      </c>
    </row>
    <row r="1704" spans="1:5">
      <c r="A1704" s="261" t="s">
        <v>713</v>
      </c>
      <c r="B1704" s="261"/>
      <c r="C1704" s="262"/>
      <c r="D1704" s="263"/>
      <c r="E1704" s="263"/>
    </row>
    <row r="1705" spans="1:5">
      <c r="A1705" s="253" t="s">
        <v>714</v>
      </c>
      <c r="B1705" s="253"/>
      <c r="C1705" s="254"/>
      <c r="D1705" s="255"/>
      <c r="E1705" s="255"/>
    </row>
    <row r="1706" spans="1:5">
      <c r="A1706" s="253" t="s">
        <v>398</v>
      </c>
      <c r="B1706" s="253"/>
      <c r="C1706" s="254"/>
      <c r="D1706" s="255"/>
      <c r="E1706" s="255"/>
    </row>
    <row r="1707" spans="1:5">
      <c r="A1707" s="253" t="s">
        <v>1673</v>
      </c>
      <c r="B1707" s="253" t="s">
        <v>399</v>
      </c>
      <c r="C1707" s="254" t="s">
        <v>1095</v>
      </c>
      <c r="D1707" s="255" t="s">
        <v>1096</v>
      </c>
      <c r="E1707" s="255" t="s">
        <v>1097</v>
      </c>
    </row>
    <row r="1708" spans="1:5">
      <c r="A1708" s="256" t="s">
        <v>1491</v>
      </c>
      <c r="B1708" s="256" t="s">
        <v>406</v>
      </c>
      <c r="C1708" s="257">
        <v>5</v>
      </c>
      <c r="D1708" s="155">
        <v>13.004099999999999</v>
      </c>
      <c r="E1708" s="155">
        <f>ROUND((C1708*D1708),4)</f>
        <v>65.020499999999998</v>
      </c>
    </row>
    <row r="1709" spans="1:5">
      <c r="A1709" s="256" t="s">
        <v>1492</v>
      </c>
      <c r="B1709" s="256" t="s">
        <v>406</v>
      </c>
      <c r="C1709" s="257">
        <v>2.5</v>
      </c>
      <c r="D1709" s="155">
        <v>24.259</v>
      </c>
      <c r="E1709" s="155">
        <f>ROUND((C1709*D1709),4)</f>
        <v>60.647500000000001</v>
      </c>
    </row>
    <row r="1710" spans="1:5">
      <c r="A1710" s="253" t="s">
        <v>401</v>
      </c>
      <c r="B1710" s="253" t="s">
        <v>2</v>
      </c>
      <c r="C1710" s="254" t="s">
        <v>2</v>
      </c>
      <c r="D1710" s="255" t="s">
        <v>2</v>
      </c>
      <c r="E1710" s="255">
        <f>SUM(E1708:E1709)</f>
        <v>125.66800000000001</v>
      </c>
    </row>
    <row r="1711" spans="1:5">
      <c r="A1711" s="253" t="s">
        <v>402</v>
      </c>
      <c r="B1711" s="253" t="s">
        <v>2</v>
      </c>
      <c r="C1711" s="254" t="s">
        <v>2</v>
      </c>
      <c r="D1711" s="255" t="s">
        <v>2</v>
      </c>
      <c r="E1711" s="255">
        <f>E1710</f>
        <v>125.66800000000001</v>
      </c>
    </row>
    <row r="1712" spans="1:5" s="84" customFormat="1">
      <c r="A1712" s="261" t="s">
        <v>715</v>
      </c>
      <c r="B1712" s="261"/>
      <c r="C1712" s="262"/>
      <c r="D1712" s="263"/>
      <c r="E1712" s="263"/>
    </row>
    <row r="1713" spans="1:5">
      <c r="A1713" s="253" t="s">
        <v>716</v>
      </c>
      <c r="B1713" s="253"/>
      <c r="C1713" s="254"/>
      <c r="D1713" s="255"/>
      <c r="E1713" s="255"/>
    </row>
    <row r="1714" spans="1:5">
      <c r="A1714" s="253" t="s">
        <v>398</v>
      </c>
      <c r="B1714" s="253"/>
      <c r="C1714" s="254"/>
      <c r="D1714" s="255"/>
      <c r="E1714" s="255"/>
    </row>
    <row r="1715" spans="1:5">
      <c r="A1715" s="253" t="s">
        <v>1673</v>
      </c>
      <c r="B1715" s="253" t="s">
        <v>399</v>
      </c>
      <c r="C1715" s="254" t="s">
        <v>1095</v>
      </c>
      <c r="D1715" s="255" t="s">
        <v>1096</v>
      </c>
      <c r="E1715" s="255" t="s">
        <v>1097</v>
      </c>
    </row>
    <row r="1716" spans="1:5">
      <c r="A1716" s="256" t="s">
        <v>1491</v>
      </c>
      <c r="B1716" s="256" t="s">
        <v>406</v>
      </c>
      <c r="C1716" s="257">
        <v>3.6</v>
      </c>
      <c r="D1716" s="155">
        <v>13.004099999999999</v>
      </c>
      <c r="E1716" s="155">
        <f>ROUND((C1716*D1716),4)</f>
        <v>46.814799999999998</v>
      </c>
    </row>
    <row r="1717" spans="1:5">
      <c r="A1717" s="256" t="s">
        <v>1492</v>
      </c>
      <c r="B1717" s="256" t="s">
        <v>406</v>
      </c>
      <c r="C1717" s="257">
        <v>1.8</v>
      </c>
      <c r="D1717" s="155">
        <v>24.259</v>
      </c>
      <c r="E1717" s="155">
        <f>ROUND((C1717*D1717),4)</f>
        <v>43.666200000000003</v>
      </c>
    </row>
    <row r="1718" spans="1:5">
      <c r="A1718" s="253" t="s">
        <v>401</v>
      </c>
      <c r="B1718" s="253" t="s">
        <v>2</v>
      </c>
      <c r="C1718" s="254" t="s">
        <v>2</v>
      </c>
      <c r="D1718" s="255" t="s">
        <v>2</v>
      </c>
      <c r="E1718" s="255">
        <f>SUM(E1716:E1717)</f>
        <v>90.480999999999995</v>
      </c>
    </row>
    <row r="1719" spans="1:5">
      <c r="A1719" s="253" t="s">
        <v>402</v>
      </c>
      <c r="B1719" s="253" t="s">
        <v>2</v>
      </c>
      <c r="C1719" s="254" t="s">
        <v>2</v>
      </c>
      <c r="D1719" s="255" t="s">
        <v>2</v>
      </c>
      <c r="E1719" s="255">
        <f>E1718</f>
        <v>90.480999999999995</v>
      </c>
    </row>
    <row r="1720" spans="1:5">
      <c r="A1720" s="261" t="s">
        <v>717</v>
      </c>
      <c r="B1720" s="261"/>
      <c r="C1720" s="262"/>
      <c r="D1720" s="263"/>
      <c r="E1720" s="263"/>
    </row>
    <row r="1721" spans="1:5">
      <c r="A1721" s="253" t="s">
        <v>718</v>
      </c>
      <c r="B1721" s="253"/>
      <c r="C1721" s="254"/>
      <c r="D1721" s="255"/>
      <c r="E1721" s="255"/>
    </row>
    <row r="1722" spans="1:5" s="84" customFormat="1">
      <c r="A1722" s="253" t="s">
        <v>398</v>
      </c>
      <c r="B1722" s="253"/>
      <c r="C1722" s="254"/>
      <c r="D1722" s="255"/>
      <c r="E1722" s="255"/>
    </row>
    <row r="1723" spans="1:5">
      <c r="A1723" s="253" t="s">
        <v>1673</v>
      </c>
      <c r="B1723" s="253" t="s">
        <v>399</v>
      </c>
      <c r="C1723" s="254" t="s">
        <v>1095</v>
      </c>
      <c r="D1723" s="255" t="s">
        <v>1096</v>
      </c>
      <c r="E1723" s="255" t="s">
        <v>1097</v>
      </c>
    </row>
    <row r="1724" spans="1:5">
      <c r="A1724" s="256" t="s">
        <v>1491</v>
      </c>
      <c r="B1724" s="256" t="s">
        <v>406</v>
      </c>
      <c r="C1724" s="257">
        <v>7</v>
      </c>
      <c r="D1724" s="155">
        <v>13.004099999999999</v>
      </c>
      <c r="E1724" s="155">
        <f>ROUND((C1724*D1724),4)</f>
        <v>91.028700000000001</v>
      </c>
    </row>
    <row r="1725" spans="1:5">
      <c r="A1725" s="256" t="s">
        <v>1492</v>
      </c>
      <c r="B1725" s="256" t="s">
        <v>406</v>
      </c>
      <c r="C1725" s="257">
        <v>3.5</v>
      </c>
      <c r="D1725" s="155">
        <v>24.259</v>
      </c>
      <c r="E1725" s="155">
        <f>ROUND((C1725*D1725),4)</f>
        <v>84.906499999999994</v>
      </c>
    </row>
    <row r="1726" spans="1:5">
      <c r="A1726" s="253" t="s">
        <v>401</v>
      </c>
      <c r="B1726" s="253" t="s">
        <v>2</v>
      </c>
      <c r="C1726" s="254" t="s">
        <v>2</v>
      </c>
      <c r="D1726" s="255" t="s">
        <v>2</v>
      </c>
      <c r="E1726" s="255">
        <f>SUM(E1724:E1725)</f>
        <v>175.93520000000001</v>
      </c>
    </row>
    <row r="1727" spans="1:5">
      <c r="A1727" s="253" t="s">
        <v>402</v>
      </c>
      <c r="B1727" s="253" t="s">
        <v>2</v>
      </c>
      <c r="C1727" s="254" t="s">
        <v>2</v>
      </c>
      <c r="D1727" s="255" t="s">
        <v>2</v>
      </c>
      <c r="E1727" s="255">
        <f>E1726</f>
        <v>175.93520000000001</v>
      </c>
    </row>
    <row r="1728" spans="1:5">
      <c r="A1728" s="261" t="s">
        <v>719</v>
      </c>
      <c r="B1728" s="261"/>
      <c r="C1728" s="262"/>
      <c r="D1728" s="263"/>
      <c r="E1728" s="263"/>
    </row>
    <row r="1729" spans="1:5">
      <c r="A1729" s="253" t="s">
        <v>720</v>
      </c>
      <c r="B1729" s="253"/>
      <c r="C1729" s="254"/>
      <c r="D1729" s="255"/>
      <c r="E1729" s="255"/>
    </row>
    <row r="1730" spans="1:5" s="84" customFormat="1">
      <c r="A1730" s="253" t="s">
        <v>398</v>
      </c>
      <c r="B1730" s="253"/>
      <c r="C1730" s="254"/>
      <c r="D1730" s="255"/>
      <c r="E1730" s="255"/>
    </row>
    <row r="1731" spans="1:5">
      <c r="A1731" s="253" t="s">
        <v>1673</v>
      </c>
      <c r="B1731" s="253" t="s">
        <v>399</v>
      </c>
      <c r="C1731" s="254" t="s">
        <v>1095</v>
      </c>
      <c r="D1731" s="255" t="s">
        <v>1096</v>
      </c>
      <c r="E1731" s="255" t="s">
        <v>1097</v>
      </c>
    </row>
    <row r="1732" spans="1:5">
      <c r="A1732" s="256" t="s">
        <v>1491</v>
      </c>
      <c r="B1732" s="256" t="s">
        <v>406</v>
      </c>
      <c r="C1732" s="257">
        <v>1.8</v>
      </c>
      <c r="D1732" s="155">
        <v>13.004099999999999</v>
      </c>
      <c r="E1732" s="155">
        <f>ROUND((C1732*D1732),4)</f>
        <v>23.407399999999999</v>
      </c>
    </row>
    <row r="1733" spans="1:5">
      <c r="A1733" s="256" t="s">
        <v>1492</v>
      </c>
      <c r="B1733" s="256" t="s">
        <v>406</v>
      </c>
      <c r="C1733" s="257">
        <v>0.9</v>
      </c>
      <c r="D1733" s="155">
        <v>24.259</v>
      </c>
      <c r="E1733" s="155">
        <f>ROUND((C1733*D1733),4)</f>
        <v>21.833100000000002</v>
      </c>
    </row>
    <row r="1734" spans="1:5">
      <c r="A1734" s="253" t="s">
        <v>401</v>
      </c>
      <c r="B1734" s="253" t="s">
        <v>2</v>
      </c>
      <c r="C1734" s="254" t="s">
        <v>2</v>
      </c>
      <c r="D1734" s="255" t="s">
        <v>2</v>
      </c>
      <c r="E1734" s="255">
        <f>SUM(E1732:E1733)</f>
        <v>45.240499999999997</v>
      </c>
    </row>
    <row r="1735" spans="1:5">
      <c r="A1735" s="253" t="s">
        <v>402</v>
      </c>
      <c r="B1735" s="253" t="s">
        <v>2</v>
      </c>
      <c r="C1735" s="254" t="s">
        <v>2</v>
      </c>
      <c r="D1735" s="255" t="s">
        <v>2</v>
      </c>
      <c r="E1735" s="255">
        <f>E1734</f>
        <v>45.240499999999997</v>
      </c>
    </row>
    <row r="1736" spans="1:5">
      <c r="A1736" s="261" t="s">
        <v>721</v>
      </c>
      <c r="B1736" s="261"/>
      <c r="C1736" s="262"/>
      <c r="D1736" s="263"/>
      <c r="E1736" s="263"/>
    </row>
    <row r="1737" spans="1:5">
      <c r="A1737" s="253" t="s">
        <v>722</v>
      </c>
      <c r="B1737" s="253"/>
      <c r="C1737" s="254"/>
      <c r="D1737" s="255"/>
      <c r="E1737" s="255"/>
    </row>
    <row r="1738" spans="1:5">
      <c r="A1738" s="253" t="s">
        <v>398</v>
      </c>
      <c r="B1738" s="253"/>
      <c r="C1738" s="254"/>
      <c r="D1738" s="255"/>
      <c r="E1738" s="255"/>
    </row>
    <row r="1739" spans="1:5">
      <c r="A1739" s="253" t="s">
        <v>1673</v>
      </c>
      <c r="B1739" s="253" t="s">
        <v>399</v>
      </c>
      <c r="C1739" s="254" t="s">
        <v>1095</v>
      </c>
      <c r="D1739" s="255" t="s">
        <v>1096</v>
      </c>
      <c r="E1739" s="255" t="s">
        <v>1097</v>
      </c>
    </row>
    <row r="1740" spans="1:5" s="84" customFormat="1">
      <c r="A1740" s="256" t="s">
        <v>1491</v>
      </c>
      <c r="B1740" s="256" t="s">
        <v>406</v>
      </c>
      <c r="C1740" s="257">
        <v>4</v>
      </c>
      <c r="D1740" s="155">
        <v>13.004099999999999</v>
      </c>
      <c r="E1740" s="155">
        <f>ROUND((C1740*D1740),4)</f>
        <v>52.016399999999997</v>
      </c>
    </row>
    <row r="1741" spans="1:5">
      <c r="A1741" s="256" t="s">
        <v>1492</v>
      </c>
      <c r="B1741" s="256" t="s">
        <v>406</v>
      </c>
      <c r="C1741" s="257">
        <v>2</v>
      </c>
      <c r="D1741" s="155">
        <v>24.259</v>
      </c>
      <c r="E1741" s="155">
        <f>ROUND((C1741*D1741),4)</f>
        <v>48.518000000000001</v>
      </c>
    </row>
    <row r="1742" spans="1:5">
      <c r="A1742" s="253" t="s">
        <v>401</v>
      </c>
      <c r="B1742" s="253" t="s">
        <v>2</v>
      </c>
      <c r="C1742" s="254" t="s">
        <v>2</v>
      </c>
      <c r="D1742" s="255" t="s">
        <v>2</v>
      </c>
      <c r="E1742" s="255">
        <f>SUM(E1740:E1741)</f>
        <v>100.53440000000001</v>
      </c>
    </row>
    <row r="1743" spans="1:5">
      <c r="A1743" s="253" t="s">
        <v>402</v>
      </c>
      <c r="B1743" s="253" t="s">
        <v>2</v>
      </c>
      <c r="C1743" s="254" t="s">
        <v>2</v>
      </c>
      <c r="D1743" s="255" t="s">
        <v>2</v>
      </c>
      <c r="E1743" s="255">
        <f>E1742</f>
        <v>100.53440000000001</v>
      </c>
    </row>
    <row r="1744" spans="1:5">
      <c r="A1744" s="261" t="s">
        <v>723</v>
      </c>
      <c r="B1744" s="261"/>
      <c r="C1744" s="262"/>
      <c r="D1744" s="263"/>
      <c r="E1744" s="263"/>
    </row>
    <row r="1745" spans="1:5">
      <c r="A1745" s="253" t="s">
        <v>724</v>
      </c>
      <c r="B1745" s="253"/>
      <c r="C1745" s="254"/>
      <c r="D1745" s="255"/>
      <c r="E1745" s="255"/>
    </row>
    <row r="1746" spans="1:5">
      <c r="A1746" s="253" t="s">
        <v>398</v>
      </c>
      <c r="B1746" s="253"/>
      <c r="C1746" s="254"/>
      <c r="D1746" s="255"/>
      <c r="E1746" s="255"/>
    </row>
    <row r="1747" spans="1:5">
      <c r="A1747" s="253" t="s">
        <v>1673</v>
      </c>
      <c r="B1747" s="253" t="s">
        <v>399</v>
      </c>
      <c r="C1747" s="254" t="s">
        <v>1095</v>
      </c>
      <c r="D1747" s="255" t="s">
        <v>1096</v>
      </c>
      <c r="E1747" s="255" t="s">
        <v>1097</v>
      </c>
    </row>
    <row r="1748" spans="1:5" s="84" customFormat="1">
      <c r="A1748" s="256" t="s">
        <v>1491</v>
      </c>
      <c r="B1748" s="256" t="s">
        <v>406</v>
      </c>
      <c r="C1748" s="257">
        <v>2</v>
      </c>
      <c r="D1748" s="155">
        <v>13.004099999999999</v>
      </c>
      <c r="E1748" s="155">
        <f>ROUND((C1748*D1748),4)</f>
        <v>26.008199999999999</v>
      </c>
    </row>
    <row r="1749" spans="1:5">
      <c r="A1749" s="256" t="s">
        <v>1492</v>
      </c>
      <c r="B1749" s="256" t="s">
        <v>406</v>
      </c>
      <c r="C1749" s="257">
        <v>1</v>
      </c>
      <c r="D1749" s="155">
        <v>24.259</v>
      </c>
      <c r="E1749" s="155">
        <f>ROUND((C1749*D1749),4)</f>
        <v>24.259</v>
      </c>
    </row>
    <row r="1750" spans="1:5">
      <c r="A1750" s="253" t="s">
        <v>401</v>
      </c>
      <c r="B1750" s="253" t="s">
        <v>2</v>
      </c>
      <c r="C1750" s="254" t="s">
        <v>2</v>
      </c>
      <c r="D1750" s="255" t="s">
        <v>2</v>
      </c>
      <c r="E1750" s="255">
        <f>SUM(E1748:E1749)</f>
        <v>50.267200000000003</v>
      </c>
    </row>
    <row r="1751" spans="1:5">
      <c r="A1751" s="253" t="s">
        <v>402</v>
      </c>
      <c r="B1751" s="253" t="s">
        <v>2</v>
      </c>
      <c r="C1751" s="254" t="s">
        <v>2</v>
      </c>
      <c r="D1751" s="255" t="s">
        <v>2</v>
      </c>
      <c r="E1751" s="255">
        <f>E1750</f>
        <v>50.267200000000003</v>
      </c>
    </row>
    <row r="1752" spans="1:5">
      <c r="A1752" s="261" t="s">
        <v>725</v>
      </c>
      <c r="B1752" s="261"/>
      <c r="C1752" s="262"/>
      <c r="D1752" s="263"/>
      <c r="E1752" s="263"/>
    </row>
    <row r="1753" spans="1:5">
      <c r="A1753" s="253" t="s">
        <v>726</v>
      </c>
      <c r="B1753" s="253"/>
      <c r="C1753" s="254"/>
      <c r="D1753" s="255"/>
      <c r="E1753" s="255"/>
    </row>
    <row r="1754" spans="1:5">
      <c r="A1754" s="253" t="s">
        <v>398</v>
      </c>
      <c r="B1754" s="253"/>
      <c r="C1754" s="254"/>
      <c r="D1754" s="255"/>
      <c r="E1754" s="255"/>
    </row>
    <row r="1755" spans="1:5">
      <c r="A1755" s="253" t="s">
        <v>1673</v>
      </c>
      <c r="B1755" s="253" t="s">
        <v>399</v>
      </c>
      <c r="C1755" s="254" t="s">
        <v>1095</v>
      </c>
      <c r="D1755" s="255" t="s">
        <v>1096</v>
      </c>
      <c r="E1755" s="255" t="s">
        <v>1097</v>
      </c>
    </row>
    <row r="1756" spans="1:5" s="84" customFormat="1">
      <c r="A1756" s="256" t="s">
        <v>1491</v>
      </c>
      <c r="B1756" s="256" t="s">
        <v>406</v>
      </c>
      <c r="C1756" s="257">
        <v>1.5</v>
      </c>
      <c r="D1756" s="155">
        <v>13.004099999999999</v>
      </c>
      <c r="E1756" s="155">
        <f>ROUND((C1756*D1756),4)</f>
        <v>19.5062</v>
      </c>
    </row>
    <row r="1757" spans="1:5">
      <c r="A1757" s="256" t="s">
        <v>1492</v>
      </c>
      <c r="B1757" s="256" t="s">
        <v>406</v>
      </c>
      <c r="C1757" s="257">
        <v>0.75</v>
      </c>
      <c r="D1757" s="155">
        <v>24.259</v>
      </c>
      <c r="E1757" s="155">
        <f>ROUND((C1757*D1757),4)</f>
        <v>18.194299999999998</v>
      </c>
    </row>
    <row r="1758" spans="1:5">
      <c r="A1758" s="253" t="s">
        <v>401</v>
      </c>
      <c r="B1758" s="253" t="s">
        <v>2</v>
      </c>
      <c r="C1758" s="254" t="s">
        <v>2</v>
      </c>
      <c r="D1758" s="255" t="s">
        <v>2</v>
      </c>
      <c r="E1758" s="255">
        <f>SUM(E1756:E1757)</f>
        <v>37.700499999999998</v>
      </c>
    </row>
    <row r="1759" spans="1:5">
      <c r="A1759" s="253" t="s">
        <v>402</v>
      </c>
      <c r="B1759" s="253" t="s">
        <v>2</v>
      </c>
      <c r="C1759" s="254" t="s">
        <v>2</v>
      </c>
      <c r="D1759" s="255" t="s">
        <v>2</v>
      </c>
      <c r="E1759" s="255">
        <f>E1758</f>
        <v>37.700499999999998</v>
      </c>
    </row>
    <row r="1760" spans="1:5">
      <c r="A1760" s="261" t="s">
        <v>727</v>
      </c>
      <c r="B1760" s="261"/>
      <c r="C1760" s="262"/>
      <c r="D1760" s="263"/>
      <c r="E1760" s="263"/>
    </row>
    <row r="1761" spans="1:5">
      <c r="A1761" s="253" t="s">
        <v>728</v>
      </c>
      <c r="B1761" s="253"/>
      <c r="C1761" s="254"/>
      <c r="D1761" s="255"/>
      <c r="E1761" s="255"/>
    </row>
    <row r="1762" spans="1:5">
      <c r="A1762" s="253" t="s">
        <v>398</v>
      </c>
      <c r="B1762" s="253"/>
      <c r="C1762" s="254"/>
      <c r="D1762" s="255"/>
      <c r="E1762" s="255"/>
    </row>
    <row r="1763" spans="1:5">
      <c r="A1763" s="253" t="s">
        <v>1673</v>
      </c>
      <c r="B1763" s="253" t="s">
        <v>399</v>
      </c>
      <c r="C1763" s="254" t="s">
        <v>1095</v>
      </c>
      <c r="D1763" s="255" t="s">
        <v>1096</v>
      </c>
      <c r="E1763" s="255" t="s">
        <v>1097</v>
      </c>
    </row>
    <row r="1764" spans="1:5" s="84" customFormat="1">
      <c r="A1764" s="256" t="s">
        <v>1491</v>
      </c>
      <c r="B1764" s="256" t="s">
        <v>406</v>
      </c>
      <c r="C1764" s="257">
        <v>2</v>
      </c>
      <c r="D1764" s="155">
        <v>13.004099999999999</v>
      </c>
      <c r="E1764" s="155">
        <f>ROUND((C1764*D1764),4)</f>
        <v>26.008199999999999</v>
      </c>
    </row>
    <row r="1765" spans="1:5">
      <c r="A1765" s="256" t="s">
        <v>1492</v>
      </c>
      <c r="B1765" s="256" t="s">
        <v>406</v>
      </c>
      <c r="C1765" s="257">
        <v>1</v>
      </c>
      <c r="D1765" s="155">
        <v>24.259</v>
      </c>
      <c r="E1765" s="155">
        <f>ROUND((C1765*D1765),4)</f>
        <v>24.259</v>
      </c>
    </row>
    <row r="1766" spans="1:5">
      <c r="A1766" s="253" t="s">
        <v>401</v>
      </c>
      <c r="B1766" s="253" t="s">
        <v>2</v>
      </c>
      <c r="C1766" s="254" t="s">
        <v>2</v>
      </c>
      <c r="D1766" s="255" t="s">
        <v>2</v>
      </c>
      <c r="E1766" s="255">
        <f>SUM(E1764:E1765)</f>
        <v>50.267200000000003</v>
      </c>
    </row>
    <row r="1767" spans="1:5">
      <c r="A1767" s="253" t="s">
        <v>402</v>
      </c>
      <c r="B1767" s="253" t="s">
        <v>2</v>
      </c>
      <c r="C1767" s="254" t="s">
        <v>2</v>
      </c>
      <c r="D1767" s="255" t="s">
        <v>2</v>
      </c>
      <c r="E1767" s="255">
        <f>E1766</f>
        <v>50.267200000000003</v>
      </c>
    </row>
    <row r="1768" spans="1:5">
      <c r="A1768" s="261" t="s">
        <v>729</v>
      </c>
      <c r="B1768" s="261"/>
      <c r="C1768" s="262"/>
      <c r="D1768" s="263"/>
      <c r="E1768" s="263"/>
    </row>
    <row r="1769" spans="1:5">
      <c r="A1769" s="253" t="s">
        <v>730</v>
      </c>
      <c r="B1769" s="253"/>
      <c r="C1769" s="254"/>
      <c r="D1769" s="255"/>
      <c r="E1769" s="255"/>
    </row>
    <row r="1770" spans="1:5">
      <c r="A1770" s="253" t="s">
        <v>398</v>
      </c>
      <c r="B1770" s="253"/>
      <c r="C1770" s="254"/>
      <c r="D1770" s="255"/>
      <c r="E1770" s="255"/>
    </row>
    <row r="1771" spans="1:5">
      <c r="A1771" s="253" t="s">
        <v>1673</v>
      </c>
      <c r="B1771" s="253" t="s">
        <v>399</v>
      </c>
      <c r="C1771" s="254" t="s">
        <v>1095</v>
      </c>
      <c r="D1771" s="255" t="s">
        <v>1096</v>
      </c>
      <c r="E1771" s="255" t="s">
        <v>1097</v>
      </c>
    </row>
    <row r="1772" spans="1:5" s="84" customFormat="1">
      <c r="A1772" s="256" t="s">
        <v>1491</v>
      </c>
      <c r="B1772" s="256" t="s">
        <v>406</v>
      </c>
      <c r="C1772" s="257">
        <v>1.8</v>
      </c>
      <c r="D1772" s="155">
        <v>13.004099999999999</v>
      </c>
      <c r="E1772" s="155">
        <f>ROUND((C1772*D1772),4)</f>
        <v>23.407399999999999</v>
      </c>
    </row>
    <row r="1773" spans="1:5">
      <c r="A1773" s="256" t="s">
        <v>1492</v>
      </c>
      <c r="B1773" s="256" t="s">
        <v>406</v>
      </c>
      <c r="C1773" s="257">
        <v>0.9</v>
      </c>
      <c r="D1773" s="155">
        <v>24.259</v>
      </c>
      <c r="E1773" s="155">
        <f>ROUND((C1773*D1773),4)</f>
        <v>21.833100000000002</v>
      </c>
    </row>
    <row r="1774" spans="1:5">
      <c r="A1774" s="253" t="s">
        <v>401</v>
      </c>
      <c r="B1774" s="253" t="s">
        <v>2</v>
      </c>
      <c r="C1774" s="254" t="s">
        <v>2</v>
      </c>
      <c r="D1774" s="255" t="s">
        <v>2</v>
      </c>
      <c r="E1774" s="255">
        <f>SUM(E1772:E1773)</f>
        <v>45.240499999999997</v>
      </c>
    </row>
    <row r="1775" spans="1:5">
      <c r="A1775" s="253" t="s">
        <v>402</v>
      </c>
      <c r="B1775" s="253" t="s">
        <v>2</v>
      </c>
      <c r="C1775" s="254" t="s">
        <v>2</v>
      </c>
      <c r="D1775" s="255" t="s">
        <v>2</v>
      </c>
      <c r="E1775" s="255">
        <f>E1774</f>
        <v>45.240499999999997</v>
      </c>
    </row>
    <row r="1776" spans="1:5">
      <c r="A1776" s="261" t="s">
        <v>731</v>
      </c>
      <c r="B1776" s="261"/>
      <c r="C1776" s="262"/>
      <c r="D1776" s="263"/>
      <c r="E1776" s="263"/>
    </row>
    <row r="1777" spans="1:5">
      <c r="A1777" s="253" t="s">
        <v>732</v>
      </c>
      <c r="B1777" s="253"/>
      <c r="C1777" s="254"/>
      <c r="D1777" s="255"/>
      <c r="E1777" s="255"/>
    </row>
    <row r="1778" spans="1:5">
      <c r="A1778" s="253" t="s">
        <v>398</v>
      </c>
      <c r="B1778" s="253"/>
      <c r="C1778" s="254"/>
      <c r="D1778" s="255"/>
      <c r="E1778" s="255"/>
    </row>
    <row r="1779" spans="1:5">
      <c r="A1779" s="253" t="s">
        <v>1673</v>
      </c>
      <c r="B1779" s="253" t="s">
        <v>399</v>
      </c>
      <c r="C1779" s="254" t="s">
        <v>1095</v>
      </c>
      <c r="D1779" s="255" t="s">
        <v>1096</v>
      </c>
      <c r="E1779" s="255" t="s">
        <v>1097</v>
      </c>
    </row>
    <row r="1780" spans="1:5">
      <c r="A1780" s="256" t="s">
        <v>1491</v>
      </c>
      <c r="B1780" s="256" t="s">
        <v>406</v>
      </c>
      <c r="C1780" s="257">
        <v>5</v>
      </c>
      <c r="D1780" s="155">
        <v>13.004099999999999</v>
      </c>
      <c r="E1780" s="155">
        <f>ROUND((C1780*D1780),4)</f>
        <v>65.020499999999998</v>
      </c>
    </row>
    <row r="1781" spans="1:5">
      <c r="A1781" s="256" t="s">
        <v>1492</v>
      </c>
      <c r="B1781" s="256" t="s">
        <v>406</v>
      </c>
      <c r="C1781" s="257">
        <v>2.5</v>
      </c>
      <c r="D1781" s="155">
        <v>24.259</v>
      </c>
      <c r="E1781" s="155">
        <f>ROUND((C1781*D1781),4)</f>
        <v>60.647500000000001</v>
      </c>
    </row>
    <row r="1782" spans="1:5">
      <c r="A1782" s="253" t="s">
        <v>401</v>
      </c>
      <c r="B1782" s="253" t="s">
        <v>2</v>
      </c>
      <c r="C1782" s="254" t="s">
        <v>2</v>
      </c>
      <c r="D1782" s="255" t="s">
        <v>2</v>
      </c>
      <c r="E1782" s="255">
        <f>SUM(E1780:E1781)</f>
        <v>125.66800000000001</v>
      </c>
    </row>
    <row r="1783" spans="1:5">
      <c r="A1783" s="253" t="s">
        <v>402</v>
      </c>
      <c r="B1783" s="253" t="s">
        <v>2</v>
      </c>
      <c r="C1783" s="254" t="s">
        <v>2</v>
      </c>
      <c r="D1783" s="255" t="s">
        <v>2</v>
      </c>
      <c r="E1783" s="255">
        <f>E1782</f>
        <v>125.66800000000001</v>
      </c>
    </row>
    <row r="1784" spans="1:5" s="84" customFormat="1">
      <c r="A1784" s="261" t="s">
        <v>733</v>
      </c>
      <c r="B1784" s="261"/>
      <c r="C1784" s="262"/>
      <c r="D1784" s="263"/>
      <c r="E1784" s="263"/>
    </row>
    <row r="1785" spans="1:5">
      <c r="A1785" s="253" t="s">
        <v>734</v>
      </c>
      <c r="B1785" s="253"/>
      <c r="C1785" s="254"/>
      <c r="D1785" s="255"/>
      <c r="E1785" s="255"/>
    </row>
    <row r="1786" spans="1:5">
      <c r="A1786" s="253" t="s">
        <v>398</v>
      </c>
      <c r="B1786" s="253"/>
      <c r="C1786" s="254"/>
      <c r="D1786" s="255"/>
      <c r="E1786" s="255"/>
    </row>
    <row r="1787" spans="1:5">
      <c r="A1787" s="253" t="s">
        <v>1673</v>
      </c>
      <c r="B1787" s="253" t="s">
        <v>399</v>
      </c>
      <c r="C1787" s="254" t="s">
        <v>1095</v>
      </c>
      <c r="D1787" s="255" t="s">
        <v>1096</v>
      </c>
      <c r="E1787" s="255" t="s">
        <v>1097</v>
      </c>
    </row>
    <row r="1788" spans="1:5">
      <c r="A1788" s="256" t="s">
        <v>1491</v>
      </c>
      <c r="B1788" s="256" t="s">
        <v>406</v>
      </c>
      <c r="C1788" s="257">
        <v>1</v>
      </c>
      <c r="D1788" s="155">
        <v>13.004099999999999</v>
      </c>
      <c r="E1788" s="155">
        <f>ROUND((C1788*D1788),4)</f>
        <v>13.004099999999999</v>
      </c>
    </row>
    <row r="1789" spans="1:5">
      <c r="A1789" s="256" t="s">
        <v>1492</v>
      </c>
      <c r="B1789" s="256" t="s">
        <v>406</v>
      </c>
      <c r="C1789" s="257">
        <v>1</v>
      </c>
      <c r="D1789" s="155">
        <v>24.259</v>
      </c>
      <c r="E1789" s="155">
        <f>ROUND((C1789*D1789),4)</f>
        <v>24.259</v>
      </c>
    </row>
    <row r="1790" spans="1:5">
      <c r="A1790" s="253" t="s">
        <v>401</v>
      </c>
      <c r="B1790" s="253" t="s">
        <v>2</v>
      </c>
      <c r="C1790" s="254" t="s">
        <v>2</v>
      </c>
      <c r="D1790" s="255" t="s">
        <v>2</v>
      </c>
      <c r="E1790" s="255">
        <f>SUM(E1788:E1789)</f>
        <v>37.263100000000001</v>
      </c>
    </row>
    <row r="1791" spans="1:5">
      <c r="A1791" s="253" t="s">
        <v>402</v>
      </c>
      <c r="B1791" s="253" t="s">
        <v>2</v>
      </c>
      <c r="C1791" s="254" t="s">
        <v>2</v>
      </c>
      <c r="D1791" s="255" t="s">
        <v>2</v>
      </c>
      <c r="E1791" s="255">
        <f>E1790</f>
        <v>37.263100000000001</v>
      </c>
    </row>
    <row r="1792" spans="1:5">
      <c r="A1792" s="261" t="s">
        <v>735</v>
      </c>
      <c r="B1792" s="261"/>
      <c r="C1792" s="262"/>
      <c r="D1792" s="263"/>
      <c r="E1792" s="263"/>
    </row>
    <row r="1793" spans="1:5" s="84" customFormat="1">
      <c r="A1793" s="253" t="s">
        <v>1082</v>
      </c>
      <c r="B1793" s="253"/>
      <c r="C1793" s="254"/>
      <c r="D1793" s="255"/>
      <c r="E1793" s="255"/>
    </row>
    <row r="1794" spans="1:5">
      <c r="A1794" s="253" t="s">
        <v>450</v>
      </c>
      <c r="B1794" s="253"/>
      <c r="C1794" s="254"/>
      <c r="D1794" s="255"/>
      <c r="E1794" s="255"/>
    </row>
    <row r="1795" spans="1:5">
      <c r="A1795" s="253" t="s">
        <v>1673</v>
      </c>
      <c r="B1795" s="253" t="s">
        <v>399</v>
      </c>
      <c r="C1795" s="254" t="s">
        <v>1095</v>
      </c>
      <c r="D1795" s="255" t="s">
        <v>1096</v>
      </c>
      <c r="E1795" s="255" t="s">
        <v>1097</v>
      </c>
    </row>
    <row r="1796" spans="1:5">
      <c r="A1796" s="256" t="s">
        <v>1187</v>
      </c>
      <c r="B1796" s="256" t="s">
        <v>406</v>
      </c>
      <c r="C1796" s="257">
        <v>1</v>
      </c>
      <c r="D1796" s="155">
        <v>12.5945</v>
      </c>
      <c r="E1796" s="155">
        <f t="shared" ref="E1796:E1801" si="37">ROUND((C1796*D1796),4)</f>
        <v>12.5945</v>
      </c>
    </row>
    <row r="1797" spans="1:5" ht="36.75">
      <c r="A1797" s="256" t="s">
        <v>1746</v>
      </c>
      <c r="B1797" s="256" t="s">
        <v>406</v>
      </c>
      <c r="C1797" s="257">
        <v>1</v>
      </c>
      <c r="D1797" s="155">
        <v>22.2028</v>
      </c>
      <c r="E1797" s="155">
        <f t="shared" si="37"/>
        <v>22.2028</v>
      </c>
    </row>
    <row r="1798" spans="1:5" ht="36.75">
      <c r="A1798" s="256" t="s">
        <v>1747</v>
      </c>
      <c r="B1798" s="256" t="s">
        <v>406</v>
      </c>
      <c r="C1798" s="257">
        <v>1</v>
      </c>
      <c r="D1798" s="155">
        <v>17.7301</v>
      </c>
      <c r="E1798" s="155">
        <f t="shared" si="37"/>
        <v>17.7301</v>
      </c>
    </row>
    <row r="1799" spans="1:5" ht="36.75">
      <c r="A1799" s="256" t="s">
        <v>1748</v>
      </c>
      <c r="B1799" s="256" t="s">
        <v>406</v>
      </c>
      <c r="C1799" s="257">
        <v>1</v>
      </c>
      <c r="D1799" s="155">
        <v>4.5370999999999997</v>
      </c>
      <c r="E1799" s="155">
        <f t="shared" si="37"/>
        <v>4.5370999999999997</v>
      </c>
    </row>
    <row r="1800" spans="1:5" ht="48.75">
      <c r="A1800" s="256" t="s">
        <v>1749</v>
      </c>
      <c r="B1800" s="256" t="s">
        <v>406</v>
      </c>
      <c r="C1800" s="257">
        <v>1</v>
      </c>
      <c r="D1800" s="155">
        <v>0.93320000000000003</v>
      </c>
      <c r="E1800" s="155">
        <f t="shared" si="37"/>
        <v>0.93320000000000003</v>
      </c>
    </row>
    <row r="1801" spans="1:5" ht="48.75">
      <c r="A1801" s="256" t="s">
        <v>1750</v>
      </c>
      <c r="B1801" s="256" t="s">
        <v>406</v>
      </c>
      <c r="C1801" s="257">
        <v>1</v>
      </c>
      <c r="D1801" s="155">
        <v>91.26</v>
      </c>
      <c r="E1801" s="155">
        <f t="shared" si="37"/>
        <v>91.26</v>
      </c>
    </row>
    <row r="1802" spans="1:5">
      <c r="A1802" s="253" t="s">
        <v>401</v>
      </c>
      <c r="B1802" s="253" t="s">
        <v>2</v>
      </c>
      <c r="C1802" s="254" t="s">
        <v>2</v>
      </c>
      <c r="D1802" s="255" t="s">
        <v>2</v>
      </c>
      <c r="E1802" s="255">
        <f>SUM(E1796:E1801)</f>
        <v>149.2577</v>
      </c>
    </row>
    <row r="1803" spans="1:5">
      <c r="A1803" s="253" t="s">
        <v>402</v>
      </c>
      <c r="B1803" s="253" t="s">
        <v>2</v>
      </c>
      <c r="C1803" s="254" t="s">
        <v>2</v>
      </c>
      <c r="D1803" s="255" t="s">
        <v>2</v>
      </c>
      <c r="E1803" s="255">
        <f>E1802</f>
        <v>149.2577</v>
      </c>
    </row>
    <row r="1804" spans="1:5">
      <c r="A1804" s="261" t="s">
        <v>736</v>
      </c>
      <c r="B1804" s="261"/>
      <c r="C1804" s="262"/>
      <c r="D1804" s="263"/>
      <c r="E1804" s="263"/>
    </row>
    <row r="1805" spans="1:5" s="84" customFormat="1">
      <c r="A1805" s="253" t="s">
        <v>1083</v>
      </c>
      <c r="B1805" s="253"/>
      <c r="C1805" s="254"/>
      <c r="D1805" s="255"/>
      <c r="E1805" s="255"/>
    </row>
    <row r="1806" spans="1:5">
      <c r="A1806" s="253" t="s">
        <v>597</v>
      </c>
      <c r="B1806" s="253"/>
      <c r="C1806" s="254"/>
      <c r="D1806" s="255"/>
      <c r="E1806" s="255"/>
    </row>
    <row r="1807" spans="1:5">
      <c r="A1807" s="253" t="s">
        <v>1673</v>
      </c>
      <c r="B1807" s="253" t="s">
        <v>399</v>
      </c>
      <c r="C1807" s="254" t="s">
        <v>1095</v>
      </c>
      <c r="D1807" s="255" t="s">
        <v>1096</v>
      </c>
      <c r="E1807" s="255" t="s">
        <v>1097</v>
      </c>
    </row>
    <row r="1808" spans="1:5">
      <c r="A1808" s="256" t="s">
        <v>1493</v>
      </c>
      <c r="B1808" s="256" t="s">
        <v>406</v>
      </c>
      <c r="C1808" s="257">
        <v>1</v>
      </c>
      <c r="D1808" s="155">
        <v>15.5383</v>
      </c>
      <c r="E1808" s="155">
        <f>ROUND((C1808*D1808),4)</f>
        <v>15.5383</v>
      </c>
    </row>
    <row r="1809" spans="1:5" ht="24.75">
      <c r="A1809" s="256" t="s">
        <v>1751</v>
      </c>
      <c r="B1809" s="256" t="s">
        <v>406</v>
      </c>
      <c r="C1809" s="257">
        <v>1</v>
      </c>
      <c r="D1809" s="155">
        <v>21.372399999999999</v>
      </c>
      <c r="E1809" s="155">
        <f>ROUND((C1809*D1809),4)</f>
        <v>21.372399999999999</v>
      </c>
    </row>
    <row r="1810" spans="1:5" ht="24.75">
      <c r="A1810" s="256" t="s">
        <v>1752</v>
      </c>
      <c r="B1810" s="256" t="s">
        <v>406</v>
      </c>
      <c r="C1810" s="257">
        <v>1</v>
      </c>
      <c r="D1810" s="155">
        <v>4.8087999999999997</v>
      </c>
      <c r="E1810" s="155">
        <f>ROUND((C1810*D1810),4)</f>
        <v>4.8087999999999997</v>
      </c>
    </row>
    <row r="1811" spans="1:5">
      <c r="A1811" s="253" t="s">
        <v>401</v>
      </c>
      <c r="B1811" s="253" t="s">
        <v>2</v>
      </c>
      <c r="C1811" s="254" t="s">
        <v>2</v>
      </c>
      <c r="D1811" s="255" t="s">
        <v>2</v>
      </c>
      <c r="E1811" s="255">
        <f>SUM(E1808:E1810)</f>
        <v>41.719499999999996</v>
      </c>
    </row>
    <row r="1812" spans="1:5">
      <c r="A1812" s="253" t="s">
        <v>402</v>
      </c>
      <c r="B1812" s="253" t="s">
        <v>2</v>
      </c>
      <c r="C1812" s="254" t="s">
        <v>2</v>
      </c>
      <c r="D1812" s="255" t="s">
        <v>2</v>
      </c>
      <c r="E1812" s="255">
        <f>E1811</f>
        <v>41.719499999999996</v>
      </c>
    </row>
    <row r="1813" spans="1:5">
      <c r="A1813" s="261" t="s">
        <v>737</v>
      </c>
      <c r="B1813" s="261"/>
      <c r="C1813" s="262"/>
      <c r="D1813" s="263"/>
      <c r="E1813" s="263"/>
    </row>
    <row r="1814" spans="1:5">
      <c r="A1814" s="253" t="s">
        <v>738</v>
      </c>
      <c r="B1814" s="253"/>
      <c r="C1814" s="254"/>
      <c r="D1814" s="255"/>
      <c r="E1814" s="255"/>
    </row>
    <row r="1815" spans="1:5" s="84" customFormat="1">
      <c r="A1815" s="253" t="s">
        <v>450</v>
      </c>
      <c r="B1815" s="253"/>
      <c r="C1815" s="254"/>
      <c r="D1815" s="255"/>
      <c r="E1815" s="255"/>
    </row>
    <row r="1816" spans="1:5">
      <c r="A1816" s="253" t="s">
        <v>1673</v>
      </c>
      <c r="B1816" s="253" t="s">
        <v>399</v>
      </c>
      <c r="C1816" s="254" t="s">
        <v>1095</v>
      </c>
      <c r="D1816" s="255" t="s">
        <v>1096</v>
      </c>
      <c r="E1816" s="255" t="s">
        <v>1097</v>
      </c>
    </row>
    <row r="1817" spans="1:5" ht="24.75">
      <c r="A1817" s="256" t="s">
        <v>1494</v>
      </c>
      <c r="B1817" s="256" t="s">
        <v>406</v>
      </c>
      <c r="C1817" s="257">
        <v>1</v>
      </c>
      <c r="D1817" s="155">
        <v>5.3765000000000001</v>
      </c>
      <c r="E1817" s="155">
        <f>ROUND((C1817*D1817),4)</f>
        <v>5.3765000000000001</v>
      </c>
    </row>
    <row r="1818" spans="1:5" ht="24.75">
      <c r="A1818" s="256" t="s">
        <v>1683</v>
      </c>
      <c r="B1818" s="256" t="s">
        <v>406</v>
      </c>
      <c r="C1818" s="257">
        <v>1</v>
      </c>
      <c r="D1818" s="155">
        <v>37.53</v>
      </c>
      <c r="E1818" s="155">
        <f>ROUND((C1818*D1818),4)</f>
        <v>37.53</v>
      </c>
    </row>
    <row r="1819" spans="1:5">
      <c r="A1819" s="256" t="s">
        <v>1426</v>
      </c>
      <c r="B1819" s="256" t="s">
        <v>406</v>
      </c>
      <c r="C1819" s="257">
        <v>1</v>
      </c>
      <c r="D1819" s="155">
        <v>14.4933</v>
      </c>
      <c r="E1819" s="155">
        <f>ROUND((C1819*D1819),4)</f>
        <v>14.4933</v>
      </c>
    </row>
    <row r="1820" spans="1:5" ht="24.75">
      <c r="A1820" s="256" t="s">
        <v>1495</v>
      </c>
      <c r="B1820" s="256" t="s">
        <v>406</v>
      </c>
      <c r="C1820" s="257">
        <v>1</v>
      </c>
      <c r="D1820" s="155">
        <v>4.91</v>
      </c>
      <c r="E1820" s="155">
        <f>ROUND((C1820*D1820),4)</f>
        <v>4.91</v>
      </c>
    </row>
    <row r="1821" spans="1:5" ht="24.75">
      <c r="A1821" s="256" t="s">
        <v>1496</v>
      </c>
      <c r="B1821" s="256" t="s">
        <v>406</v>
      </c>
      <c r="C1821" s="257">
        <v>1</v>
      </c>
      <c r="D1821" s="155">
        <v>1.6571</v>
      </c>
      <c r="E1821" s="155">
        <f>ROUND((C1821*D1821),4)</f>
        <v>1.6571</v>
      </c>
    </row>
    <row r="1822" spans="1:5">
      <c r="A1822" s="253" t="s">
        <v>401</v>
      </c>
      <c r="B1822" s="253" t="s">
        <v>2</v>
      </c>
      <c r="C1822" s="254" t="s">
        <v>2</v>
      </c>
      <c r="D1822" s="255" t="s">
        <v>2</v>
      </c>
      <c r="E1822" s="255">
        <f>SUM(E1817:E1821)</f>
        <v>63.966899999999995</v>
      </c>
    </row>
    <row r="1823" spans="1:5" s="84" customFormat="1">
      <c r="A1823" s="253" t="s">
        <v>402</v>
      </c>
      <c r="B1823" s="253" t="s">
        <v>2</v>
      </c>
      <c r="C1823" s="254" t="s">
        <v>2</v>
      </c>
      <c r="D1823" s="255" t="s">
        <v>2</v>
      </c>
      <c r="E1823" s="255">
        <f>E1822</f>
        <v>63.966899999999995</v>
      </c>
    </row>
    <row r="1824" spans="1:5">
      <c r="A1824" s="261" t="s">
        <v>739</v>
      </c>
      <c r="B1824" s="261"/>
      <c r="C1824" s="262"/>
      <c r="D1824" s="263"/>
      <c r="E1824" s="263"/>
    </row>
    <row r="1825" spans="1:5">
      <c r="A1825" s="253" t="s">
        <v>738</v>
      </c>
      <c r="B1825" s="253"/>
      <c r="C1825" s="254"/>
      <c r="D1825" s="255"/>
      <c r="E1825" s="255"/>
    </row>
    <row r="1826" spans="1:5">
      <c r="A1826" s="253" t="s">
        <v>597</v>
      </c>
      <c r="B1826" s="253"/>
      <c r="C1826" s="254"/>
      <c r="D1826" s="255"/>
      <c r="E1826" s="255"/>
    </row>
    <row r="1827" spans="1:5">
      <c r="A1827" s="253" t="s">
        <v>1673</v>
      </c>
      <c r="B1827" s="253" t="s">
        <v>399</v>
      </c>
      <c r="C1827" s="254" t="s">
        <v>1095</v>
      </c>
      <c r="D1827" s="255" t="s">
        <v>1096</v>
      </c>
      <c r="E1827" s="255" t="s">
        <v>1097</v>
      </c>
    </row>
    <row r="1828" spans="1:5">
      <c r="A1828" s="256" t="s">
        <v>1426</v>
      </c>
      <c r="B1828" s="256" t="s">
        <v>406</v>
      </c>
      <c r="C1828" s="257">
        <v>1</v>
      </c>
      <c r="D1828" s="155">
        <v>14.4933</v>
      </c>
      <c r="E1828" s="155">
        <f>ROUND((C1828*D1828),4)</f>
        <v>14.4933</v>
      </c>
    </row>
    <row r="1829" spans="1:5" ht="24.75">
      <c r="A1829" s="256" t="s">
        <v>1495</v>
      </c>
      <c r="B1829" s="256" t="s">
        <v>406</v>
      </c>
      <c r="C1829" s="257">
        <v>1</v>
      </c>
      <c r="D1829" s="155">
        <v>4.91</v>
      </c>
      <c r="E1829" s="155">
        <f>ROUND((C1829*D1829),4)</f>
        <v>4.91</v>
      </c>
    </row>
    <row r="1830" spans="1:5" ht="24.75">
      <c r="A1830" s="256" t="s">
        <v>1496</v>
      </c>
      <c r="B1830" s="256" t="s">
        <v>406</v>
      </c>
      <c r="C1830" s="257">
        <v>1</v>
      </c>
      <c r="D1830" s="155">
        <v>1.6571</v>
      </c>
      <c r="E1830" s="155">
        <f>ROUND((C1830*D1830),4)</f>
        <v>1.6571</v>
      </c>
    </row>
    <row r="1831" spans="1:5">
      <c r="A1831" s="253" t="s">
        <v>401</v>
      </c>
      <c r="B1831" s="253" t="s">
        <v>2</v>
      </c>
      <c r="C1831" s="254" t="s">
        <v>2</v>
      </c>
      <c r="D1831" s="255" t="s">
        <v>2</v>
      </c>
      <c r="E1831" s="255">
        <f>SUM(E1828:E1830)</f>
        <v>21.060400000000001</v>
      </c>
    </row>
    <row r="1832" spans="1:5">
      <c r="A1832" s="253" t="s">
        <v>402</v>
      </c>
      <c r="B1832" s="253" t="s">
        <v>2</v>
      </c>
      <c r="C1832" s="254" t="s">
        <v>2</v>
      </c>
      <c r="D1832" s="255" t="s">
        <v>2</v>
      </c>
      <c r="E1832" s="255">
        <f>E1831</f>
        <v>21.060400000000001</v>
      </c>
    </row>
    <row r="1833" spans="1:5">
      <c r="A1833" s="261" t="s">
        <v>740</v>
      </c>
      <c r="B1833" s="261"/>
      <c r="C1833" s="262"/>
      <c r="D1833" s="263"/>
      <c r="E1833" s="263"/>
    </row>
    <row r="1834" spans="1:5">
      <c r="A1834" s="253" t="s">
        <v>632</v>
      </c>
      <c r="B1834" s="253"/>
      <c r="C1834" s="254"/>
      <c r="D1834" s="255"/>
      <c r="E1834" s="255"/>
    </row>
    <row r="1835" spans="1:5" s="84" customFormat="1">
      <c r="A1835" s="253" t="s">
        <v>597</v>
      </c>
      <c r="B1835" s="253"/>
      <c r="C1835" s="254"/>
      <c r="D1835" s="255"/>
      <c r="E1835" s="255"/>
    </row>
    <row r="1836" spans="1:5">
      <c r="A1836" s="253" t="s">
        <v>1673</v>
      </c>
      <c r="B1836" s="253" t="s">
        <v>399</v>
      </c>
      <c r="C1836" s="254" t="s">
        <v>1095</v>
      </c>
      <c r="D1836" s="255" t="s">
        <v>1096</v>
      </c>
      <c r="E1836" s="255" t="s">
        <v>1097</v>
      </c>
    </row>
    <row r="1837" spans="1:5">
      <c r="A1837" s="256" t="s">
        <v>1404</v>
      </c>
      <c r="B1837" s="256" t="s">
        <v>406</v>
      </c>
      <c r="C1837" s="257">
        <v>1</v>
      </c>
      <c r="D1837" s="155">
        <v>13.038600000000001</v>
      </c>
      <c r="E1837" s="155">
        <f>ROUND((C1837*D1837),4)</f>
        <v>13.038600000000001</v>
      </c>
    </row>
    <row r="1838" spans="1:5" ht="36.75">
      <c r="A1838" s="256" t="s">
        <v>1441</v>
      </c>
      <c r="B1838" s="256" t="s">
        <v>406</v>
      </c>
      <c r="C1838" s="257">
        <v>1</v>
      </c>
      <c r="D1838" s="155">
        <v>15.582700000000001</v>
      </c>
      <c r="E1838" s="155">
        <f>ROUND((C1838*D1838),4)</f>
        <v>15.582700000000001</v>
      </c>
    </row>
    <row r="1839" spans="1:5" ht="36.75">
      <c r="A1839" s="256" t="s">
        <v>1442</v>
      </c>
      <c r="B1839" s="256" t="s">
        <v>406</v>
      </c>
      <c r="C1839" s="257">
        <v>1</v>
      </c>
      <c r="D1839" s="155">
        <v>3.6343999999999999</v>
      </c>
      <c r="E1839" s="155">
        <f>ROUND((C1839*D1839),4)</f>
        <v>3.6343999999999999</v>
      </c>
    </row>
    <row r="1840" spans="1:5">
      <c r="A1840" s="253" t="s">
        <v>401</v>
      </c>
      <c r="B1840" s="253" t="s">
        <v>2</v>
      </c>
      <c r="C1840" s="254" t="s">
        <v>2</v>
      </c>
      <c r="D1840" s="255" t="s">
        <v>2</v>
      </c>
      <c r="E1840" s="255">
        <f>SUM(E1837:E1839)</f>
        <v>32.255700000000004</v>
      </c>
    </row>
    <row r="1841" spans="1:5">
      <c r="A1841" s="253" t="s">
        <v>402</v>
      </c>
      <c r="B1841" s="253" t="s">
        <v>2</v>
      </c>
      <c r="C1841" s="254" t="s">
        <v>2</v>
      </c>
      <c r="D1841" s="255" t="s">
        <v>2</v>
      </c>
      <c r="E1841" s="255">
        <f>E1840</f>
        <v>32.255700000000004</v>
      </c>
    </row>
    <row r="1842" spans="1:5">
      <c r="A1842" s="261" t="s">
        <v>741</v>
      </c>
      <c r="B1842" s="261"/>
      <c r="C1842" s="262"/>
      <c r="D1842" s="263"/>
      <c r="E1842" s="263"/>
    </row>
    <row r="1843" spans="1:5">
      <c r="A1843" s="253" t="s">
        <v>1083</v>
      </c>
      <c r="B1843" s="253"/>
      <c r="C1843" s="254"/>
      <c r="D1843" s="255"/>
      <c r="E1843" s="255"/>
    </row>
    <row r="1844" spans="1:5">
      <c r="A1844" s="253" t="s">
        <v>450</v>
      </c>
      <c r="B1844" s="253"/>
      <c r="C1844" s="254"/>
      <c r="D1844" s="255"/>
      <c r="E1844" s="255"/>
    </row>
    <row r="1845" spans="1:5">
      <c r="A1845" s="253" t="s">
        <v>1673</v>
      </c>
      <c r="B1845" s="253" t="s">
        <v>399</v>
      </c>
      <c r="C1845" s="254" t="s">
        <v>1095</v>
      </c>
      <c r="D1845" s="255" t="s">
        <v>1096</v>
      </c>
      <c r="E1845" s="255" t="s">
        <v>1097</v>
      </c>
    </row>
    <row r="1846" spans="1:5" s="84" customFormat="1">
      <c r="A1846" s="256" t="s">
        <v>1493</v>
      </c>
      <c r="B1846" s="256" t="s">
        <v>406</v>
      </c>
      <c r="C1846" s="257">
        <v>1</v>
      </c>
      <c r="D1846" s="155">
        <v>15.5383</v>
      </c>
      <c r="E1846" s="155">
        <f>ROUND((C1846*D1846),4)</f>
        <v>15.5383</v>
      </c>
    </row>
    <row r="1847" spans="1:5" ht="24.75">
      <c r="A1847" s="256" t="s">
        <v>1751</v>
      </c>
      <c r="B1847" s="256" t="s">
        <v>406</v>
      </c>
      <c r="C1847" s="257">
        <v>1</v>
      </c>
      <c r="D1847" s="155">
        <v>21.372399999999999</v>
      </c>
      <c r="E1847" s="155">
        <f>ROUND((C1847*D1847),4)</f>
        <v>21.372399999999999</v>
      </c>
    </row>
    <row r="1848" spans="1:5" ht="24.75">
      <c r="A1848" s="256" t="s">
        <v>1752</v>
      </c>
      <c r="B1848" s="256" t="s">
        <v>406</v>
      </c>
      <c r="C1848" s="257">
        <v>1</v>
      </c>
      <c r="D1848" s="155">
        <v>4.8087999999999997</v>
      </c>
      <c r="E1848" s="155">
        <f>ROUND((C1848*D1848),4)</f>
        <v>4.8087999999999997</v>
      </c>
    </row>
    <row r="1849" spans="1:5" ht="24.75">
      <c r="A1849" s="256" t="s">
        <v>1753</v>
      </c>
      <c r="B1849" s="256" t="s">
        <v>406</v>
      </c>
      <c r="C1849" s="257">
        <v>1</v>
      </c>
      <c r="D1849" s="155">
        <v>30.0549</v>
      </c>
      <c r="E1849" s="155">
        <f>ROUND((C1849*D1849),4)</f>
        <v>30.0549</v>
      </c>
    </row>
    <row r="1850" spans="1:5" ht="24.75">
      <c r="A1850" s="256" t="s">
        <v>1754</v>
      </c>
      <c r="B1850" s="256" t="s">
        <v>406</v>
      </c>
      <c r="C1850" s="257">
        <v>1</v>
      </c>
      <c r="D1850" s="155">
        <v>49.23</v>
      </c>
      <c r="E1850" s="155">
        <f>ROUND((C1850*D1850),4)</f>
        <v>49.23</v>
      </c>
    </row>
    <row r="1851" spans="1:5">
      <c r="A1851" s="253" t="s">
        <v>401</v>
      </c>
      <c r="B1851" s="253" t="s">
        <v>2</v>
      </c>
      <c r="C1851" s="254" t="s">
        <v>2</v>
      </c>
      <c r="D1851" s="255" t="s">
        <v>2</v>
      </c>
      <c r="E1851" s="255">
        <f>SUM(E1846:E1850)</f>
        <v>121.0044</v>
      </c>
    </row>
    <row r="1852" spans="1:5">
      <c r="A1852" s="253" t="s">
        <v>402</v>
      </c>
      <c r="B1852" s="253" t="s">
        <v>2</v>
      </c>
      <c r="C1852" s="254" t="s">
        <v>2</v>
      </c>
      <c r="D1852" s="255" t="s">
        <v>2</v>
      </c>
      <c r="E1852" s="255">
        <f>E1851</f>
        <v>121.0044</v>
      </c>
    </row>
    <row r="1853" spans="1:5" s="84" customFormat="1">
      <c r="A1853" s="261" t="s">
        <v>742</v>
      </c>
      <c r="B1853" s="261"/>
      <c r="C1853" s="262"/>
      <c r="D1853" s="263"/>
      <c r="E1853" s="263"/>
    </row>
    <row r="1854" spans="1:5">
      <c r="A1854" s="253" t="s">
        <v>743</v>
      </c>
      <c r="B1854" s="253"/>
      <c r="C1854" s="254"/>
      <c r="D1854" s="255"/>
      <c r="E1854" s="255"/>
    </row>
    <row r="1855" spans="1:5">
      <c r="A1855" s="253" t="s">
        <v>450</v>
      </c>
      <c r="B1855" s="253"/>
      <c r="C1855" s="254"/>
      <c r="D1855" s="255"/>
      <c r="E1855" s="255"/>
    </row>
    <row r="1856" spans="1:5">
      <c r="A1856" s="253" t="s">
        <v>1673</v>
      </c>
      <c r="B1856" s="253" t="s">
        <v>399</v>
      </c>
      <c r="C1856" s="254" t="s">
        <v>1095</v>
      </c>
      <c r="D1856" s="255" t="s">
        <v>1096</v>
      </c>
      <c r="E1856" s="255" t="s">
        <v>1097</v>
      </c>
    </row>
    <row r="1857" spans="1:5" ht="24.75">
      <c r="A1857" s="256" t="s">
        <v>1497</v>
      </c>
      <c r="B1857" s="256" t="s">
        <v>406</v>
      </c>
      <c r="C1857" s="257">
        <v>1</v>
      </c>
      <c r="D1857" s="155">
        <v>0.80369999999999997</v>
      </c>
      <c r="E1857" s="155">
        <f>ROUND((C1857*D1857),4)</f>
        <v>0.80369999999999997</v>
      </c>
    </row>
    <row r="1858" spans="1:5" ht="24.75">
      <c r="A1858" s="256" t="s">
        <v>1498</v>
      </c>
      <c r="B1858" s="256" t="s">
        <v>406</v>
      </c>
      <c r="C1858" s="257">
        <v>1</v>
      </c>
      <c r="D1858" s="155">
        <v>0.2792</v>
      </c>
      <c r="E1858" s="155">
        <f>ROUND((C1858*D1858),4)</f>
        <v>0.2792</v>
      </c>
    </row>
    <row r="1859" spans="1:5" ht="24.75">
      <c r="A1859" s="256" t="s">
        <v>1499</v>
      </c>
      <c r="B1859" s="256" t="s">
        <v>406</v>
      </c>
      <c r="C1859" s="257">
        <v>1</v>
      </c>
      <c r="D1859" s="155">
        <v>0.52869999999999995</v>
      </c>
      <c r="E1859" s="155">
        <f>ROUND((C1859*D1859),4)</f>
        <v>0.52869999999999995</v>
      </c>
    </row>
    <row r="1860" spans="1:5" ht="36.75">
      <c r="A1860" s="256" t="s">
        <v>1684</v>
      </c>
      <c r="B1860" s="256" t="s">
        <v>406</v>
      </c>
      <c r="C1860" s="257">
        <v>1</v>
      </c>
      <c r="D1860" s="155">
        <v>4.3922999999999996</v>
      </c>
      <c r="E1860" s="155">
        <f>ROUND((C1860*D1860),4)</f>
        <v>4.3922999999999996</v>
      </c>
    </row>
    <row r="1861" spans="1:5" s="84" customFormat="1">
      <c r="A1861" s="253" t="s">
        <v>401</v>
      </c>
      <c r="B1861" s="253" t="s">
        <v>2</v>
      </c>
      <c r="C1861" s="254" t="s">
        <v>2</v>
      </c>
      <c r="D1861" s="255" t="s">
        <v>2</v>
      </c>
      <c r="E1861" s="255">
        <f>SUM(E1857:E1860)</f>
        <v>6.0038999999999998</v>
      </c>
    </row>
    <row r="1862" spans="1:5">
      <c r="A1862" s="253" t="s">
        <v>402</v>
      </c>
      <c r="B1862" s="253" t="s">
        <v>2</v>
      </c>
      <c r="C1862" s="254" t="s">
        <v>2</v>
      </c>
      <c r="D1862" s="255" t="s">
        <v>2</v>
      </c>
      <c r="E1862" s="255">
        <f>E1861</f>
        <v>6.0038999999999998</v>
      </c>
    </row>
    <row r="1863" spans="1:5">
      <c r="A1863" s="261" t="s">
        <v>744</v>
      </c>
      <c r="B1863" s="261"/>
      <c r="C1863" s="262"/>
      <c r="D1863" s="263"/>
      <c r="E1863" s="263"/>
    </row>
    <row r="1864" spans="1:5">
      <c r="A1864" s="253" t="s">
        <v>743</v>
      </c>
      <c r="B1864" s="253"/>
      <c r="C1864" s="254"/>
      <c r="D1864" s="255"/>
      <c r="E1864" s="255"/>
    </row>
    <row r="1865" spans="1:5">
      <c r="A1865" s="253" t="s">
        <v>597</v>
      </c>
      <c r="B1865" s="253"/>
      <c r="C1865" s="254"/>
      <c r="D1865" s="255"/>
      <c r="E1865" s="255"/>
    </row>
    <row r="1866" spans="1:5">
      <c r="A1866" s="253" t="s">
        <v>1673</v>
      </c>
      <c r="B1866" s="253" t="s">
        <v>399</v>
      </c>
      <c r="C1866" s="254" t="s">
        <v>1095</v>
      </c>
      <c r="D1866" s="255" t="s">
        <v>1096</v>
      </c>
      <c r="E1866" s="255" t="s">
        <v>1097</v>
      </c>
    </row>
    <row r="1867" spans="1:5" ht="24.75">
      <c r="A1867" s="256" t="s">
        <v>1497</v>
      </c>
      <c r="B1867" s="256" t="s">
        <v>406</v>
      </c>
      <c r="C1867" s="257">
        <v>1</v>
      </c>
      <c r="D1867" s="155">
        <v>0.80369999999999997</v>
      </c>
      <c r="E1867" s="155">
        <f>ROUND((C1867*D1867),4)</f>
        <v>0.80369999999999997</v>
      </c>
    </row>
    <row r="1868" spans="1:5" ht="24.75">
      <c r="A1868" s="256" t="s">
        <v>1498</v>
      </c>
      <c r="B1868" s="256" t="s">
        <v>406</v>
      </c>
      <c r="C1868" s="257">
        <v>1</v>
      </c>
      <c r="D1868" s="155">
        <v>0.2792</v>
      </c>
      <c r="E1868" s="155">
        <f>ROUND((C1868*D1868),4)</f>
        <v>0.2792</v>
      </c>
    </row>
    <row r="1869" spans="1:5" s="84" customFormat="1">
      <c r="A1869" s="253" t="s">
        <v>401</v>
      </c>
      <c r="B1869" s="253" t="s">
        <v>2</v>
      </c>
      <c r="C1869" s="254" t="s">
        <v>2</v>
      </c>
      <c r="D1869" s="255" t="s">
        <v>2</v>
      </c>
      <c r="E1869" s="255">
        <f>SUM(E1867:E1868)</f>
        <v>1.0829</v>
      </c>
    </row>
    <row r="1870" spans="1:5">
      <c r="A1870" s="253" t="s">
        <v>402</v>
      </c>
      <c r="B1870" s="253" t="s">
        <v>2</v>
      </c>
      <c r="C1870" s="254" t="s">
        <v>2</v>
      </c>
      <c r="D1870" s="255" t="s">
        <v>2</v>
      </c>
      <c r="E1870" s="255">
        <f>E1869</f>
        <v>1.0829</v>
      </c>
    </row>
    <row r="1871" spans="1:5">
      <c r="A1871" s="261" t="s">
        <v>745</v>
      </c>
      <c r="B1871" s="261"/>
      <c r="C1871" s="262"/>
      <c r="D1871" s="263"/>
      <c r="E1871" s="263"/>
    </row>
    <row r="1872" spans="1:5">
      <c r="A1872" s="253" t="s">
        <v>746</v>
      </c>
      <c r="B1872" s="253"/>
      <c r="C1872" s="254"/>
      <c r="D1872" s="255"/>
      <c r="E1872" s="255"/>
    </row>
    <row r="1873" spans="1:5">
      <c r="A1873" s="253" t="s">
        <v>450</v>
      </c>
      <c r="B1873" s="253"/>
      <c r="C1873" s="254"/>
      <c r="D1873" s="255"/>
      <c r="E1873" s="255"/>
    </row>
    <row r="1874" spans="1:5">
      <c r="A1874" s="253" t="s">
        <v>1673</v>
      </c>
      <c r="B1874" s="253" t="s">
        <v>399</v>
      </c>
      <c r="C1874" s="254" t="s">
        <v>1095</v>
      </c>
      <c r="D1874" s="255" t="s">
        <v>1096</v>
      </c>
      <c r="E1874" s="255" t="s">
        <v>1097</v>
      </c>
    </row>
    <row r="1875" spans="1:5" ht="36.75">
      <c r="A1875" s="256" t="s">
        <v>1500</v>
      </c>
      <c r="B1875" s="256" t="s">
        <v>406</v>
      </c>
      <c r="C1875" s="257">
        <v>1</v>
      </c>
      <c r="D1875" s="155">
        <v>0.69850000000000001</v>
      </c>
      <c r="E1875" s="155">
        <f>ROUND((C1875*D1875),4)</f>
        <v>0.69850000000000001</v>
      </c>
    </row>
    <row r="1876" spans="1:5" ht="36.75">
      <c r="A1876" s="256" t="s">
        <v>1501</v>
      </c>
      <c r="B1876" s="256" t="s">
        <v>406</v>
      </c>
      <c r="C1876" s="257">
        <v>1</v>
      </c>
      <c r="D1876" s="155">
        <v>0.20949999999999999</v>
      </c>
      <c r="E1876" s="155">
        <f>ROUND((C1876*D1876),4)</f>
        <v>0.20949999999999999</v>
      </c>
    </row>
    <row r="1877" spans="1:5" ht="36.75">
      <c r="A1877" s="256" t="s">
        <v>1502</v>
      </c>
      <c r="B1877" s="256" t="s">
        <v>406</v>
      </c>
      <c r="C1877" s="257">
        <v>1</v>
      </c>
      <c r="D1877" s="155">
        <v>0.67910000000000004</v>
      </c>
      <c r="E1877" s="155">
        <f>ROUND((C1877*D1877),4)</f>
        <v>0.67910000000000004</v>
      </c>
    </row>
    <row r="1878" spans="1:5" ht="36.75">
      <c r="A1878" s="256" t="s">
        <v>1685</v>
      </c>
      <c r="B1878" s="256" t="s">
        <v>406</v>
      </c>
      <c r="C1878" s="257">
        <v>1</v>
      </c>
      <c r="D1878" s="155">
        <v>10.5633</v>
      </c>
      <c r="E1878" s="155">
        <f>ROUND((C1878*D1878),4)</f>
        <v>10.5633</v>
      </c>
    </row>
    <row r="1879" spans="1:5">
      <c r="A1879" s="253" t="s">
        <v>401</v>
      </c>
      <c r="B1879" s="253" t="s">
        <v>2</v>
      </c>
      <c r="C1879" s="254" t="s">
        <v>2</v>
      </c>
      <c r="D1879" s="255" t="s">
        <v>2</v>
      </c>
      <c r="E1879" s="255">
        <f>SUM(E1875:E1878)</f>
        <v>12.150399999999999</v>
      </c>
    </row>
    <row r="1880" spans="1:5">
      <c r="A1880" s="253" t="s">
        <v>402</v>
      </c>
      <c r="B1880" s="253" t="s">
        <v>2</v>
      </c>
      <c r="C1880" s="254" t="s">
        <v>2</v>
      </c>
      <c r="D1880" s="255" t="s">
        <v>2</v>
      </c>
      <c r="E1880" s="255">
        <f>E1879</f>
        <v>12.150399999999999</v>
      </c>
    </row>
    <row r="1881" spans="1:5">
      <c r="A1881" s="261" t="s">
        <v>747</v>
      </c>
      <c r="B1881" s="261"/>
      <c r="C1881" s="262"/>
      <c r="D1881" s="263"/>
      <c r="E1881" s="263"/>
    </row>
    <row r="1882" spans="1:5" s="84" customFormat="1">
      <c r="A1882" s="253" t="s">
        <v>746</v>
      </c>
      <c r="B1882" s="253"/>
      <c r="C1882" s="254"/>
      <c r="D1882" s="255"/>
      <c r="E1882" s="255"/>
    </row>
    <row r="1883" spans="1:5">
      <c r="A1883" s="253" t="s">
        <v>597</v>
      </c>
      <c r="B1883" s="253"/>
      <c r="C1883" s="254"/>
      <c r="D1883" s="255"/>
      <c r="E1883" s="255"/>
    </row>
    <row r="1884" spans="1:5">
      <c r="A1884" s="253" t="s">
        <v>1673</v>
      </c>
      <c r="B1884" s="253" t="s">
        <v>399</v>
      </c>
      <c r="C1884" s="254" t="s">
        <v>1095</v>
      </c>
      <c r="D1884" s="255" t="s">
        <v>1096</v>
      </c>
      <c r="E1884" s="255" t="s">
        <v>1097</v>
      </c>
    </row>
    <row r="1885" spans="1:5" ht="36.75">
      <c r="A1885" s="256" t="s">
        <v>1500</v>
      </c>
      <c r="B1885" s="256" t="s">
        <v>406</v>
      </c>
      <c r="C1885" s="257">
        <v>1</v>
      </c>
      <c r="D1885" s="155">
        <v>0.69850000000000001</v>
      </c>
      <c r="E1885" s="155">
        <f>ROUND((C1885*D1885),4)</f>
        <v>0.69850000000000001</v>
      </c>
    </row>
    <row r="1886" spans="1:5" ht="36.75">
      <c r="A1886" s="256" t="s">
        <v>1501</v>
      </c>
      <c r="B1886" s="256" t="s">
        <v>406</v>
      </c>
      <c r="C1886" s="257">
        <v>1</v>
      </c>
      <c r="D1886" s="155">
        <v>0.20949999999999999</v>
      </c>
      <c r="E1886" s="155">
        <f>ROUND((C1886*D1886),4)</f>
        <v>0.20949999999999999</v>
      </c>
    </row>
    <row r="1887" spans="1:5">
      <c r="A1887" s="253" t="s">
        <v>401</v>
      </c>
      <c r="B1887" s="253" t="s">
        <v>2</v>
      </c>
      <c r="C1887" s="254" t="s">
        <v>2</v>
      </c>
      <c r="D1887" s="255" t="s">
        <v>2</v>
      </c>
      <c r="E1887" s="255">
        <f>SUM(E1885:E1886)</f>
        <v>0.90800000000000003</v>
      </c>
    </row>
    <row r="1888" spans="1:5">
      <c r="A1888" s="253" t="s">
        <v>402</v>
      </c>
      <c r="B1888" s="253" t="s">
        <v>2</v>
      </c>
      <c r="C1888" s="254" t="s">
        <v>2</v>
      </c>
      <c r="D1888" s="255" t="s">
        <v>2</v>
      </c>
      <c r="E1888" s="255">
        <f>E1887</f>
        <v>0.90800000000000003</v>
      </c>
    </row>
    <row r="1889" spans="1:5">
      <c r="A1889" s="261" t="s">
        <v>748</v>
      </c>
      <c r="B1889" s="261"/>
      <c r="C1889" s="262"/>
      <c r="D1889" s="263"/>
      <c r="E1889" s="263"/>
    </row>
    <row r="1890" spans="1:5">
      <c r="A1890" s="253" t="s">
        <v>449</v>
      </c>
      <c r="B1890" s="253"/>
      <c r="C1890" s="254"/>
      <c r="D1890" s="255"/>
      <c r="E1890" s="255"/>
    </row>
    <row r="1891" spans="1:5" s="84" customFormat="1">
      <c r="A1891" s="253" t="s">
        <v>405</v>
      </c>
      <c r="B1891" s="253"/>
      <c r="C1891" s="254"/>
      <c r="D1891" s="255"/>
      <c r="E1891" s="255"/>
    </row>
    <row r="1892" spans="1:5">
      <c r="A1892" s="253" t="s">
        <v>1164</v>
      </c>
      <c r="B1892" s="253" t="s">
        <v>399</v>
      </c>
      <c r="C1892" s="254" t="s">
        <v>1095</v>
      </c>
      <c r="D1892" s="255" t="s">
        <v>1105</v>
      </c>
      <c r="E1892" s="255" t="s">
        <v>1106</v>
      </c>
    </row>
    <row r="1893" spans="1:5" ht="24.75">
      <c r="A1893" s="256" t="s">
        <v>1745</v>
      </c>
      <c r="B1893" s="256" t="s">
        <v>400</v>
      </c>
      <c r="C1893" s="257">
        <v>5.52E-5</v>
      </c>
      <c r="D1893" s="155">
        <v>26618.89</v>
      </c>
      <c r="E1893" s="155">
        <f>ROUND((C1893*D1893),4)</f>
        <v>1.4694</v>
      </c>
    </row>
    <row r="1894" spans="1:5" ht="36.75">
      <c r="A1894" s="256" t="s">
        <v>1449</v>
      </c>
      <c r="B1894" s="256" t="s">
        <v>400</v>
      </c>
      <c r="C1894" s="257">
        <v>5.52E-5</v>
      </c>
      <c r="D1894" s="155">
        <v>176000</v>
      </c>
      <c r="E1894" s="155">
        <f>ROUND((C1894*D1894),4)</f>
        <v>9.7151999999999994</v>
      </c>
    </row>
    <row r="1895" spans="1:5">
      <c r="A1895" s="253" t="s">
        <v>401</v>
      </c>
      <c r="B1895" s="253" t="s">
        <v>2</v>
      </c>
      <c r="C1895" s="254" t="s">
        <v>2</v>
      </c>
      <c r="D1895" s="255" t="s">
        <v>2</v>
      </c>
      <c r="E1895" s="255">
        <f>SUM(E1893:E1894)</f>
        <v>11.1846</v>
      </c>
    </row>
    <row r="1896" spans="1:5">
      <c r="A1896" s="253" t="s">
        <v>402</v>
      </c>
      <c r="B1896" s="253" t="s">
        <v>2</v>
      </c>
      <c r="C1896" s="254" t="s">
        <v>2</v>
      </c>
      <c r="D1896" s="255" t="s">
        <v>2</v>
      </c>
      <c r="E1896" s="255">
        <f>E1895</f>
        <v>11.1846</v>
      </c>
    </row>
    <row r="1897" spans="1:5">
      <c r="A1897" s="261" t="s">
        <v>749</v>
      </c>
      <c r="B1897" s="261"/>
      <c r="C1897" s="262"/>
      <c r="D1897" s="263"/>
      <c r="E1897" s="263"/>
    </row>
    <row r="1898" spans="1:5">
      <c r="A1898" s="253" t="s">
        <v>449</v>
      </c>
      <c r="B1898" s="253"/>
      <c r="C1898" s="254"/>
      <c r="D1898" s="255"/>
      <c r="E1898" s="255"/>
    </row>
    <row r="1899" spans="1:5">
      <c r="A1899" s="253" t="s">
        <v>405</v>
      </c>
      <c r="B1899" s="253"/>
      <c r="C1899" s="254"/>
      <c r="D1899" s="255"/>
      <c r="E1899" s="255"/>
    </row>
    <row r="1900" spans="1:5">
      <c r="A1900" s="253" t="s">
        <v>1164</v>
      </c>
      <c r="B1900" s="253" t="s">
        <v>399</v>
      </c>
      <c r="C1900" s="254" t="s">
        <v>1095</v>
      </c>
      <c r="D1900" s="255" t="s">
        <v>1105</v>
      </c>
      <c r="E1900" s="255" t="s">
        <v>1106</v>
      </c>
    </row>
    <row r="1901" spans="1:5" ht="24.75">
      <c r="A1901" s="256" t="s">
        <v>1745</v>
      </c>
      <c r="B1901" s="256" t="s">
        <v>400</v>
      </c>
      <c r="C1901" s="257">
        <v>1.4100000000000001E-5</v>
      </c>
      <c r="D1901" s="155">
        <v>26618.89</v>
      </c>
      <c r="E1901" s="155">
        <f>ROUND((C1901*D1901),4)</f>
        <v>0.37530000000000002</v>
      </c>
    </row>
    <row r="1902" spans="1:5" ht="36.75">
      <c r="A1902" s="256" t="s">
        <v>1449</v>
      </c>
      <c r="B1902" s="256" t="s">
        <v>400</v>
      </c>
      <c r="C1902" s="257">
        <v>1.4100000000000001E-5</v>
      </c>
      <c r="D1902" s="155">
        <v>176000</v>
      </c>
      <c r="E1902" s="155">
        <f>ROUND((C1902*D1902),4)</f>
        <v>2.4815999999999998</v>
      </c>
    </row>
    <row r="1903" spans="1:5">
      <c r="A1903" s="253" t="s">
        <v>401</v>
      </c>
      <c r="B1903" s="253" t="s">
        <v>2</v>
      </c>
      <c r="C1903" s="254" t="s">
        <v>2</v>
      </c>
      <c r="D1903" s="255" t="s">
        <v>2</v>
      </c>
      <c r="E1903" s="255">
        <f>SUM(E1901:E1902)</f>
        <v>2.8569</v>
      </c>
    </row>
    <row r="1904" spans="1:5">
      <c r="A1904" s="253" t="s">
        <v>402</v>
      </c>
      <c r="B1904" s="253" t="s">
        <v>2</v>
      </c>
      <c r="C1904" s="254" t="s">
        <v>2</v>
      </c>
      <c r="D1904" s="255" t="s">
        <v>2</v>
      </c>
      <c r="E1904" s="255">
        <f>E1903</f>
        <v>2.8569</v>
      </c>
    </row>
    <row r="1905" spans="1:5" s="84" customFormat="1">
      <c r="A1905" s="261" t="s">
        <v>750</v>
      </c>
      <c r="B1905" s="261"/>
      <c r="C1905" s="262"/>
      <c r="D1905" s="263"/>
      <c r="E1905" s="263"/>
    </row>
    <row r="1906" spans="1:5">
      <c r="A1906" s="253" t="s">
        <v>449</v>
      </c>
      <c r="B1906" s="253"/>
      <c r="C1906" s="254"/>
      <c r="D1906" s="255"/>
      <c r="E1906" s="255"/>
    </row>
    <row r="1907" spans="1:5">
      <c r="A1907" s="253" t="s">
        <v>405</v>
      </c>
      <c r="B1907" s="253"/>
      <c r="C1907" s="254"/>
      <c r="D1907" s="255"/>
      <c r="E1907" s="255"/>
    </row>
    <row r="1908" spans="1:5">
      <c r="A1908" s="253" t="s">
        <v>1164</v>
      </c>
      <c r="B1908" s="253" t="s">
        <v>399</v>
      </c>
      <c r="C1908" s="254" t="s">
        <v>1095</v>
      </c>
      <c r="D1908" s="255" t="s">
        <v>1105</v>
      </c>
      <c r="E1908" s="255" t="s">
        <v>1106</v>
      </c>
    </row>
    <row r="1909" spans="1:5" ht="24.75">
      <c r="A1909" s="256" t="s">
        <v>1745</v>
      </c>
      <c r="B1909" s="256" t="s">
        <v>400</v>
      </c>
      <c r="C1909" s="257">
        <v>2.9000000000000002E-6</v>
      </c>
      <c r="D1909" s="155">
        <v>26618.89</v>
      </c>
      <c r="E1909" s="155">
        <f>ROUND((C1909*D1909),4)</f>
        <v>7.7200000000000005E-2</v>
      </c>
    </row>
    <row r="1910" spans="1:5" ht="36.75">
      <c r="A1910" s="256" t="s">
        <v>1449</v>
      </c>
      <c r="B1910" s="256" t="s">
        <v>400</v>
      </c>
      <c r="C1910" s="257">
        <v>2.9000000000000002E-6</v>
      </c>
      <c r="D1910" s="155">
        <v>176000</v>
      </c>
      <c r="E1910" s="155">
        <f>ROUND((C1910*D1910),4)</f>
        <v>0.51039999999999996</v>
      </c>
    </row>
    <row r="1911" spans="1:5">
      <c r="A1911" s="253" t="s">
        <v>401</v>
      </c>
      <c r="B1911" s="253" t="s">
        <v>2</v>
      </c>
      <c r="C1911" s="254" t="s">
        <v>2</v>
      </c>
      <c r="D1911" s="255" t="s">
        <v>2</v>
      </c>
      <c r="E1911" s="255">
        <f>SUM(E1909:E1910)</f>
        <v>0.58760000000000001</v>
      </c>
    </row>
    <row r="1912" spans="1:5">
      <c r="A1912" s="253" t="s">
        <v>402</v>
      </c>
      <c r="B1912" s="253" t="s">
        <v>2</v>
      </c>
      <c r="C1912" s="254" t="s">
        <v>2</v>
      </c>
      <c r="D1912" s="255" t="s">
        <v>2</v>
      </c>
      <c r="E1912" s="255">
        <f>E1911</f>
        <v>0.58760000000000001</v>
      </c>
    </row>
    <row r="1913" spans="1:5">
      <c r="A1913" s="261" t="s">
        <v>751</v>
      </c>
      <c r="B1913" s="261"/>
      <c r="C1913" s="262"/>
      <c r="D1913" s="263"/>
      <c r="E1913" s="263"/>
    </row>
    <row r="1914" spans="1:5">
      <c r="A1914" s="253" t="s">
        <v>752</v>
      </c>
      <c r="B1914" s="253"/>
      <c r="C1914" s="254"/>
      <c r="D1914" s="255"/>
      <c r="E1914" s="255"/>
    </row>
    <row r="1915" spans="1:5">
      <c r="A1915" s="253" t="s">
        <v>450</v>
      </c>
      <c r="B1915" s="253"/>
      <c r="C1915" s="254"/>
      <c r="D1915" s="255"/>
      <c r="E1915" s="255"/>
    </row>
    <row r="1916" spans="1:5" s="84" customFormat="1">
      <c r="A1916" s="253" t="s">
        <v>1673</v>
      </c>
      <c r="B1916" s="253" t="s">
        <v>399</v>
      </c>
      <c r="C1916" s="254" t="s">
        <v>1095</v>
      </c>
      <c r="D1916" s="255" t="s">
        <v>1096</v>
      </c>
      <c r="E1916" s="255" t="s">
        <v>1097</v>
      </c>
    </row>
    <row r="1917" spans="1:5">
      <c r="A1917" s="256" t="s">
        <v>1503</v>
      </c>
      <c r="B1917" s="256" t="s">
        <v>406</v>
      </c>
      <c r="C1917" s="257">
        <v>1</v>
      </c>
      <c r="D1917" s="155">
        <v>13.736800000000001</v>
      </c>
      <c r="E1917" s="155">
        <f t="shared" ref="E1917:E1922" si="38">ROUND((C1917*D1917),4)</f>
        <v>13.736800000000001</v>
      </c>
    </row>
    <row r="1918" spans="1:5" ht="36.75">
      <c r="A1918" s="256" t="s">
        <v>1504</v>
      </c>
      <c r="B1918" s="256" t="s">
        <v>406</v>
      </c>
      <c r="C1918" s="257">
        <v>1</v>
      </c>
      <c r="D1918" s="155">
        <v>2.3757999999999999</v>
      </c>
      <c r="E1918" s="155">
        <f t="shared" si="38"/>
        <v>2.3757999999999999</v>
      </c>
    </row>
    <row r="1919" spans="1:5" ht="36.75">
      <c r="A1919" s="256" t="s">
        <v>1505</v>
      </c>
      <c r="B1919" s="256" t="s">
        <v>406</v>
      </c>
      <c r="C1919" s="257">
        <v>1</v>
      </c>
      <c r="D1919" s="155">
        <v>0.6069</v>
      </c>
      <c r="E1919" s="155">
        <f t="shared" si="38"/>
        <v>0.6069</v>
      </c>
    </row>
    <row r="1920" spans="1:5" ht="36.75">
      <c r="A1920" s="256" t="s">
        <v>1506</v>
      </c>
      <c r="B1920" s="256" t="s">
        <v>406</v>
      </c>
      <c r="C1920" s="257">
        <v>1</v>
      </c>
      <c r="D1920" s="155">
        <v>0.12479999999999999</v>
      </c>
      <c r="E1920" s="155">
        <f t="shared" si="38"/>
        <v>0.12479999999999999</v>
      </c>
    </row>
    <row r="1921" spans="1:5" ht="36.75">
      <c r="A1921" s="256" t="s">
        <v>1507</v>
      </c>
      <c r="B1921" s="256" t="s">
        <v>406</v>
      </c>
      <c r="C1921" s="257">
        <v>1</v>
      </c>
      <c r="D1921" s="155">
        <v>2.9698000000000002</v>
      </c>
      <c r="E1921" s="155">
        <f t="shared" si="38"/>
        <v>2.9698000000000002</v>
      </c>
    </row>
    <row r="1922" spans="1:5" ht="48.75">
      <c r="A1922" s="256" t="s">
        <v>1686</v>
      </c>
      <c r="B1922" s="256" t="s">
        <v>406</v>
      </c>
      <c r="C1922" s="257">
        <v>1</v>
      </c>
      <c r="D1922" s="155">
        <v>52.98</v>
      </c>
      <c r="E1922" s="155">
        <f t="shared" si="38"/>
        <v>52.98</v>
      </c>
    </row>
    <row r="1923" spans="1:5">
      <c r="A1923" s="253" t="s">
        <v>401</v>
      </c>
      <c r="B1923" s="253" t="s">
        <v>2</v>
      </c>
      <c r="C1923" s="254" t="s">
        <v>2</v>
      </c>
      <c r="D1923" s="255" t="s">
        <v>2</v>
      </c>
      <c r="E1923" s="255">
        <f>SUM(E1917:E1922)</f>
        <v>72.7941</v>
      </c>
    </row>
    <row r="1924" spans="1:5" s="84" customFormat="1">
      <c r="A1924" s="253" t="s">
        <v>402</v>
      </c>
      <c r="B1924" s="253" t="s">
        <v>2</v>
      </c>
      <c r="C1924" s="254" t="s">
        <v>2</v>
      </c>
      <c r="D1924" s="255" t="s">
        <v>2</v>
      </c>
      <c r="E1924" s="255">
        <f>E1923</f>
        <v>72.7941</v>
      </c>
    </row>
    <row r="1925" spans="1:5">
      <c r="A1925" s="261" t="s">
        <v>753</v>
      </c>
      <c r="B1925" s="261"/>
      <c r="C1925" s="262"/>
      <c r="D1925" s="263"/>
      <c r="E1925" s="263"/>
    </row>
    <row r="1926" spans="1:5">
      <c r="A1926" s="253" t="s">
        <v>754</v>
      </c>
      <c r="B1926" s="253"/>
      <c r="C1926" s="254"/>
      <c r="D1926" s="255"/>
      <c r="E1926" s="255"/>
    </row>
    <row r="1927" spans="1:5">
      <c r="A1927" s="253" t="s">
        <v>450</v>
      </c>
      <c r="B1927" s="253"/>
      <c r="C1927" s="254"/>
      <c r="D1927" s="255"/>
      <c r="E1927" s="255"/>
    </row>
    <row r="1928" spans="1:5">
      <c r="A1928" s="253" t="s">
        <v>1673</v>
      </c>
      <c r="B1928" s="253" t="s">
        <v>399</v>
      </c>
      <c r="C1928" s="254" t="s">
        <v>1095</v>
      </c>
      <c r="D1928" s="255" t="s">
        <v>1096</v>
      </c>
      <c r="E1928" s="255" t="s">
        <v>1097</v>
      </c>
    </row>
    <row r="1929" spans="1:5" ht="24.75">
      <c r="A1929" s="256" t="s">
        <v>1508</v>
      </c>
      <c r="B1929" s="256" t="s">
        <v>406</v>
      </c>
      <c r="C1929" s="257">
        <v>1</v>
      </c>
      <c r="D1929" s="155">
        <v>2.9045000000000001</v>
      </c>
      <c r="E1929" s="155">
        <f>ROUND((C1929*D1929),4)</f>
        <v>2.9045000000000001</v>
      </c>
    </row>
    <row r="1930" spans="1:5" ht="24.75">
      <c r="A1930" s="256" t="s">
        <v>1509</v>
      </c>
      <c r="B1930" s="256" t="s">
        <v>406</v>
      </c>
      <c r="C1930" s="257">
        <v>1</v>
      </c>
      <c r="D1930" s="155">
        <v>1.0640000000000001</v>
      </c>
      <c r="E1930" s="155">
        <f>ROUND((C1930*D1930),4)</f>
        <v>1.0640000000000001</v>
      </c>
    </row>
    <row r="1931" spans="1:5" s="84" customFormat="1" ht="24.75">
      <c r="A1931" s="256" t="s">
        <v>1510</v>
      </c>
      <c r="B1931" s="256" t="s">
        <v>406</v>
      </c>
      <c r="C1931" s="257">
        <v>1</v>
      </c>
      <c r="D1931" s="155">
        <v>2.0169999999999999</v>
      </c>
      <c r="E1931" s="155">
        <f>ROUND((C1931*D1931),4)</f>
        <v>2.0169999999999999</v>
      </c>
    </row>
    <row r="1932" spans="1:5">
      <c r="A1932" s="253" t="s">
        <v>401</v>
      </c>
      <c r="B1932" s="253" t="s">
        <v>2</v>
      </c>
      <c r="C1932" s="254" t="s">
        <v>2</v>
      </c>
      <c r="D1932" s="255" t="s">
        <v>2</v>
      </c>
      <c r="E1932" s="255">
        <f>SUM(E1929:E1931)</f>
        <v>5.9855</v>
      </c>
    </row>
    <row r="1933" spans="1:5">
      <c r="A1933" s="253" t="s">
        <v>402</v>
      </c>
      <c r="B1933" s="253" t="s">
        <v>2</v>
      </c>
      <c r="C1933" s="254" t="s">
        <v>2</v>
      </c>
      <c r="D1933" s="255" t="s">
        <v>2</v>
      </c>
      <c r="E1933" s="255">
        <f>E1932</f>
        <v>5.9855</v>
      </c>
    </row>
    <row r="1934" spans="1:5">
      <c r="A1934" s="261" t="s">
        <v>755</v>
      </c>
      <c r="B1934" s="261"/>
      <c r="C1934" s="262"/>
      <c r="D1934" s="263"/>
      <c r="E1934" s="263"/>
    </row>
    <row r="1935" spans="1:5">
      <c r="A1935" s="253" t="s">
        <v>756</v>
      </c>
      <c r="B1935" s="253"/>
      <c r="C1935" s="254"/>
      <c r="D1935" s="255"/>
      <c r="E1935" s="255"/>
    </row>
    <row r="1936" spans="1:5">
      <c r="A1936" s="253" t="s">
        <v>450</v>
      </c>
      <c r="B1936" s="253"/>
      <c r="C1936" s="254"/>
      <c r="D1936" s="255"/>
      <c r="E1936" s="255"/>
    </row>
    <row r="1937" spans="1:5">
      <c r="A1937" s="253" t="s">
        <v>1673</v>
      </c>
      <c r="B1937" s="253" t="s">
        <v>399</v>
      </c>
      <c r="C1937" s="254" t="s">
        <v>1095</v>
      </c>
      <c r="D1937" s="255" t="s">
        <v>1096</v>
      </c>
      <c r="E1937" s="255" t="s">
        <v>1097</v>
      </c>
    </row>
    <row r="1938" spans="1:5" s="84" customFormat="1">
      <c r="A1938" s="256" t="s">
        <v>1511</v>
      </c>
      <c r="B1938" s="256" t="s">
        <v>406</v>
      </c>
      <c r="C1938" s="257">
        <v>1</v>
      </c>
      <c r="D1938" s="155">
        <v>11.771100000000001</v>
      </c>
      <c r="E1938" s="155">
        <f t="shared" ref="E1938:E1943" si="39">ROUND((C1938*D1938),4)</f>
        <v>11.771100000000001</v>
      </c>
    </row>
    <row r="1939" spans="1:5" ht="24.75">
      <c r="A1939" s="256" t="s">
        <v>1512</v>
      </c>
      <c r="B1939" s="256" t="s">
        <v>406</v>
      </c>
      <c r="C1939" s="257">
        <v>1</v>
      </c>
      <c r="D1939" s="155">
        <v>2.5964</v>
      </c>
      <c r="E1939" s="155">
        <f t="shared" si="39"/>
        <v>2.5964</v>
      </c>
    </row>
    <row r="1940" spans="1:5" ht="24.75">
      <c r="A1940" s="256" t="s">
        <v>1513</v>
      </c>
      <c r="B1940" s="256" t="s">
        <v>406</v>
      </c>
      <c r="C1940" s="257">
        <v>1</v>
      </c>
      <c r="D1940" s="155">
        <v>0.62309999999999999</v>
      </c>
      <c r="E1940" s="155">
        <f t="shared" si="39"/>
        <v>0.62309999999999999</v>
      </c>
    </row>
    <row r="1941" spans="1:5" ht="24.75">
      <c r="A1941" s="256" t="s">
        <v>1514</v>
      </c>
      <c r="B1941" s="256" t="s">
        <v>406</v>
      </c>
      <c r="C1941" s="257">
        <v>1</v>
      </c>
      <c r="D1941" s="155">
        <v>0.1298</v>
      </c>
      <c r="E1941" s="155">
        <f t="shared" si="39"/>
        <v>0.1298</v>
      </c>
    </row>
    <row r="1942" spans="1:5" ht="24.75">
      <c r="A1942" s="256" t="s">
        <v>1515</v>
      </c>
      <c r="B1942" s="256" t="s">
        <v>406</v>
      </c>
      <c r="C1942" s="257">
        <v>1</v>
      </c>
      <c r="D1942" s="155">
        <v>3.4619</v>
      </c>
      <c r="E1942" s="155">
        <f t="shared" si="39"/>
        <v>3.4619</v>
      </c>
    </row>
    <row r="1943" spans="1:5" ht="24.75">
      <c r="A1943" s="256" t="s">
        <v>1687</v>
      </c>
      <c r="B1943" s="256" t="s">
        <v>406</v>
      </c>
      <c r="C1943" s="257">
        <v>1</v>
      </c>
      <c r="D1943" s="155">
        <v>53.978099999999998</v>
      </c>
      <c r="E1943" s="155">
        <f t="shared" si="39"/>
        <v>53.978099999999998</v>
      </c>
    </row>
    <row r="1944" spans="1:5">
      <c r="A1944" s="253" t="s">
        <v>401</v>
      </c>
      <c r="B1944" s="253" t="s">
        <v>2</v>
      </c>
      <c r="C1944" s="254" t="s">
        <v>2</v>
      </c>
      <c r="D1944" s="255" t="s">
        <v>2</v>
      </c>
      <c r="E1944" s="255">
        <f>SUM(E1938:E1943)</f>
        <v>72.560400000000001</v>
      </c>
    </row>
    <row r="1945" spans="1:5">
      <c r="A1945" s="253" t="s">
        <v>402</v>
      </c>
      <c r="B1945" s="253" t="s">
        <v>2</v>
      </c>
      <c r="C1945" s="254" t="s">
        <v>2</v>
      </c>
      <c r="D1945" s="255" t="s">
        <v>2</v>
      </c>
      <c r="E1945" s="255">
        <f>E1944</f>
        <v>72.560400000000001</v>
      </c>
    </row>
    <row r="1946" spans="1:5" s="84" customFormat="1">
      <c r="A1946" s="261" t="s">
        <v>757</v>
      </c>
      <c r="B1946" s="261"/>
      <c r="C1946" s="262"/>
      <c r="D1946" s="263"/>
      <c r="E1946" s="263"/>
    </row>
    <row r="1947" spans="1:5">
      <c r="A1947" s="253" t="s">
        <v>758</v>
      </c>
      <c r="B1947" s="253"/>
      <c r="C1947" s="254"/>
      <c r="D1947" s="255"/>
      <c r="E1947" s="255"/>
    </row>
    <row r="1948" spans="1:5">
      <c r="A1948" s="253" t="s">
        <v>450</v>
      </c>
      <c r="B1948" s="253"/>
      <c r="C1948" s="254"/>
      <c r="D1948" s="255"/>
      <c r="E1948" s="255"/>
    </row>
    <row r="1949" spans="1:5">
      <c r="A1949" s="253" t="s">
        <v>1673</v>
      </c>
      <c r="B1949" s="253" t="s">
        <v>399</v>
      </c>
      <c r="C1949" s="254" t="s">
        <v>1095</v>
      </c>
      <c r="D1949" s="255" t="s">
        <v>1096</v>
      </c>
      <c r="E1949" s="255" t="s">
        <v>1097</v>
      </c>
    </row>
    <row r="1950" spans="1:5" ht="24.75">
      <c r="A1950" s="256" t="s">
        <v>1516</v>
      </c>
      <c r="B1950" s="256" t="s">
        <v>406</v>
      </c>
      <c r="C1950" s="257">
        <v>1</v>
      </c>
      <c r="D1950" s="155">
        <v>2.7682000000000002</v>
      </c>
      <c r="E1950" s="155">
        <f>ROUND((C1950*D1950),4)</f>
        <v>2.7682000000000002</v>
      </c>
    </row>
    <row r="1951" spans="1:5" ht="24.75">
      <c r="A1951" s="256" t="s">
        <v>1517</v>
      </c>
      <c r="B1951" s="256" t="s">
        <v>406</v>
      </c>
      <c r="C1951" s="257">
        <v>1</v>
      </c>
      <c r="D1951" s="155">
        <v>0.83050000000000002</v>
      </c>
      <c r="E1951" s="155">
        <f>ROUND((C1951*D1951),4)</f>
        <v>0.83050000000000002</v>
      </c>
    </row>
    <row r="1952" spans="1:5" ht="24.75">
      <c r="A1952" s="256" t="s">
        <v>1518</v>
      </c>
      <c r="B1952" s="256" t="s">
        <v>406</v>
      </c>
      <c r="C1952" s="257">
        <v>1</v>
      </c>
      <c r="D1952" s="155">
        <v>2.6913</v>
      </c>
      <c r="E1952" s="155">
        <f>ROUND((C1952*D1952),4)</f>
        <v>2.6913</v>
      </c>
    </row>
    <row r="1953" spans="1:5" s="84" customFormat="1" ht="24.75">
      <c r="A1953" s="256" t="s">
        <v>1688</v>
      </c>
      <c r="B1953" s="256" t="s">
        <v>406</v>
      </c>
      <c r="C1953" s="257">
        <v>1</v>
      </c>
      <c r="D1953" s="155">
        <v>6.18</v>
      </c>
      <c r="E1953" s="155">
        <f>ROUND((C1953*D1953),4)</f>
        <v>6.18</v>
      </c>
    </row>
    <row r="1954" spans="1:5">
      <c r="A1954" s="253" t="s">
        <v>401</v>
      </c>
      <c r="B1954" s="253" t="s">
        <v>2</v>
      </c>
      <c r="C1954" s="254" t="s">
        <v>2</v>
      </c>
      <c r="D1954" s="255" t="s">
        <v>2</v>
      </c>
      <c r="E1954" s="255">
        <f>SUM(E1950:E1953)</f>
        <v>12.469999999999999</v>
      </c>
    </row>
    <row r="1955" spans="1:5">
      <c r="A1955" s="253" t="s">
        <v>402</v>
      </c>
      <c r="B1955" s="253" t="s">
        <v>2</v>
      </c>
      <c r="C1955" s="254" t="s">
        <v>2</v>
      </c>
      <c r="D1955" s="255" t="s">
        <v>2</v>
      </c>
      <c r="E1955" s="255">
        <f>E1954</f>
        <v>12.469999999999999</v>
      </c>
    </row>
    <row r="1956" spans="1:5">
      <c r="A1956" s="261" t="s">
        <v>759</v>
      </c>
      <c r="B1956" s="261"/>
      <c r="C1956" s="262"/>
      <c r="D1956" s="263"/>
      <c r="E1956" s="263"/>
    </row>
    <row r="1957" spans="1:5">
      <c r="A1957" s="253" t="s">
        <v>758</v>
      </c>
      <c r="B1957" s="253"/>
      <c r="C1957" s="254"/>
      <c r="D1957" s="255"/>
      <c r="E1957" s="255"/>
    </row>
    <row r="1958" spans="1:5">
      <c r="A1958" s="253" t="s">
        <v>597</v>
      </c>
      <c r="B1958" s="253"/>
      <c r="C1958" s="254"/>
      <c r="D1958" s="255"/>
      <c r="E1958" s="255"/>
    </row>
    <row r="1959" spans="1:5">
      <c r="A1959" s="253" t="s">
        <v>1673</v>
      </c>
      <c r="B1959" s="253" t="s">
        <v>399</v>
      </c>
      <c r="C1959" s="254" t="s">
        <v>1095</v>
      </c>
      <c r="D1959" s="255" t="s">
        <v>1096</v>
      </c>
      <c r="E1959" s="255" t="s">
        <v>1097</v>
      </c>
    </row>
    <row r="1960" spans="1:5" s="84" customFormat="1" ht="24.75">
      <c r="A1960" s="256" t="s">
        <v>1516</v>
      </c>
      <c r="B1960" s="256" t="s">
        <v>406</v>
      </c>
      <c r="C1960" s="257">
        <v>1</v>
      </c>
      <c r="D1960" s="155">
        <v>2.7682000000000002</v>
      </c>
      <c r="E1960" s="155">
        <f>ROUND((C1960*D1960),4)</f>
        <v>2.7682000000000002</v>
      </c>
    </row>
    <row r="1961" spans="1:5" ht="24.75">
      <c r="A1961" s="256" t="s">
        <v>1517</v>
      </c>
      <c r="B1961" s="256" t="s">
        <v>406</v>
      </c>
      <c r="C1961" s="257">
        <v>1</v>
      </c>
      <c r="D1961" s="155">
        <v>0.83050000000000002</v>
      </c>
      <c r="E1961" s="155">
        <f>ROUND((C1961*D1961),4)</f>
        <v>0.83050000000000002</v>
      </c>
    </row>
    <row r="1962" spans="1:5">
      <c r="A1962" s="253" t="s">
        <v>401</v>
      </c>
      <c r="B1962" s="253" t="s">
        <v>2</v>
      </c>
      <c r="C1962" s="254" t="s">
        <v>2</v>
      </c>
      <c r="D1962" s="255" t="s">
        <v>2</v>
      </c>
      <c r="E1962" s="255">
        <f>SUM(E1960:E1961)</f>
        <v>3.5987</v>
      </c>
    </row>
    <row r="1963" spans="1:5">
      <c r="A1963" s="253" t="s">
        <v>402</v>
      </c>
      <c r="B1963" s="253" t="s">
        <v>2</v>
      </c>
      <c r="C1963" s="254" t="s">
        <v>2</v>
      </c>
      <c r="D1963" s="255" t="s">
        <v>2</v>
      </c>
      <c r="E1963" s="255">
        <f>E1962</f>
        <v>3.5987</v>
      </c>
    </row>
    <row r="1964" spans="1:5">
      <c r="A1964" s="261" t="s">
        <v>760</v>
      </c>
      <c r="B1964" s="261"/>
      <c r="C1964" s="262"/>
      <c r="D1964" s="263"/>
      <c r="E1964" s="263"/>
    </row>
    <row r="1965" spans="1:5">
      <c r="A1965" s="253" t="s">
        <v>761</v>
      </c>
      <c r="B1965" s="253"/>
      <c r="C1965" s="254"/>
      <c r="D1965" s="255"/>
      <c r="E1965" s="255"/>
    </row>
    <row r="1966" spans="1:5">
      <c r="A1966" s="253" t="s">
        <v>450</v>
      </c>
      <c r="B1966" s="253"/>
      <c r="C1966" s="254"/>
      <c r="D1966" s="255"/>
      <c r="E1966" s="255"/>
    </row>
    <row r="1967" spans="1:5">
      <c r="A1967" s="253" t="s">
        <v>1673</v>
      </c>
      <c r="B1967" s="253" t="s">
        <v>399</v>
      </c>
      <c r="C1967" s="254" t="s">
        <v>1095</v>
      </c>
      <c r="D1967" s="255" t="s">
        <v>1096</v>
      </c>
      <c r="E1967" s="255" t="s">
        <v>1097</v>
      </c>
    </row>
    <row r="1968" spans="1:5" s="84" customFormat="1" ht="24.75">
      <c r="A1968" s="256" t="s">
        <v>1519</v>
      </c>
      <c r="B1968" s="256" t="s">
        <v>406</v>
      </c>
      <c r="C1968" s="257">
        <v>1</v>
      </c>
      <c r="D1968" s="155">
        <v>47.331099999999999</v>
      </c>
      <c r="E1968" s="155">
        <f t="shared" ref="E1968:E1973" si="40">ROUND((C1968*D1968),4)</f>
        <v>47.331099999999999</v>
      </c>
    </row>
    <row r="1969" spans="1:5" ht="24.75">
      <c r="A1969" s="256" t="s">
        <v>1520</v>
      </c>
      <c r="B1969" s="256" t="s">
        <v>406</v>
      </c>
      <c r="C1969" s="257">
        <v>1</v>
      </c>
      <c r="D1969" s="155">
        <v>13.521800000000001</v>
      </c>
      <c r="E1969" s="155">
        <f t="shared" si="40"/>
        <v>13.521800000000001</v>
      </c>
    </row>
    <row r="1970" spans="1:5">
      <c r="A1970" s="256" t="s">
        <v>1139</v>
      </c>
      <c r="B1970" s="256" t="s">
        <v>406</v>
      </c>
      <c r="C1970" s="257">
        <v>4</v>
      </c>
      <c r="D1970" s="155">
        <v>11.571</v>
      </c>
      <c r="E1970" s="155">
        <f t="shared" si="40"/>
        <v>46.283999999999999</v>
      </c>
    </row>
    <row r="1971" spans="1:5" ht="24.75">
      <c r="A1971" s="256" t="s">
        <v>1521</v>
      </c>
      <c r="B1971" s="256" t="s">
        <v>406</v>
      </c>
      <c r="C1971" s="257">
        <v>1</v>
      </c>
      <c r="D1971" s="155">
        <v>48.656399999999998</v>
      </c>
      <c r="E1971" s="155">
        <f t="shared" si="40"/>
        <v>48.656399999999998</v>
      </c>
    </row>
    <row r="1972" spans="1:5" ht="24.75">
      <c r="A1972" s="256" t="s">
        <v>1522</v>
      </c>
      <c r="B1972" s="256" t="s">
        <v>406</v>
      </c>
      <c r="C1972" s="257">
        <v>1</v>
      </c>
      <c r="D1972" s="155">
        <v>14.577999999999999</v>
      </c>
      <c r="E1972" s="155">
        <f t="shared" si="40"/>
        <v>14.577999999999999</v>
      </c>
    </row>
    <row r="1973" spans="1:5" ht="24.75">
      <c r="A1973" s="256" t="s">
        <v>1689</v>
      </c>
      <c r="B1973" s="256" t="s">
        <v>406</v>
      </c>
      <c r="C1973" s="257">
        <v>1</v>
      </c>
      <c r="D1973" s="155">
        <v>37.612499999999997</v>
      </c>
      <c r="E1973" s="155">
        <f t="shared" si="40"/>
        <v>37.612499999999997</v>
      </c>
    </row>
    <row r="1974" spans="1:5">
      <c r="A1974" s="253" t="s">
        <v>401</v>
      </c>
      <c r="B1974" s="253" t="s">
        <v>2</v>
      </c>
      <c r="C1974" s="254" t="s">
        <v>2</v>
      </c>
      <c r="D1974" s="255" t="s">
        <v>2</v>
      </c>
      <c r="E1974" s="255">
        <f>SUM(E1968:E1973)</f>
        <v>207.98379999999997</v>
      </c>
    </row>
    <row r="1975" spans="1:5">
      <c r="A1975" s="253" t="s">
        <v>402</v>
      </c>
      <c r="B1975" s="253" t="s">
        <v>2</v>
      </c>
      <c r="C1975" s="254" t="s">
        <v>2</v>
      </c>
      <c r="D1975" s="255" t="s">
        <v>2</v>
      </c>
      <c r="E1975" s="255">
        <f>E1974</f>
        <v>207.98379999999997</v>
      </c>
    </row>
    <row r="1976" spans="1:5">
      <c r="A1976" s="261" t="s">
        <v>762</v>
      </c>
      <c r="B1976" s="261"/>
      <c r="C1976" s="262"/>
      <c r="D1976" s="263"/>
      <c r="E1976" s="263"/>
    </row>
    <row r="1977" spans="1:5">
      <c r="A1977" s="253" t="s">
        <v>763</v>
      </c>
      <c r="B1977" s="253"/>
      <c r="C1977" s="254"/>
      <c r="D1977" s="255"/>
      <c r="E1977" s="255"/>
    </row>
    <row r="1978" spans="1:5" s="84" customFormat="1">
      <c r="A1978" s="253" t="s">
        <v>450</v>
      </c>
      <c r="B1978" s="253"/>
      <c r="C1978" s="254"/>
      <c r="D1978" s="255"/>
      <c r="E1978" s="255"/>
    </row>
    <row r="1979" spans="1:5">
      <c r="A1979" s="253" t="s">
        <v>1673</v>
      </c>
      <c r="B1979" s="253" t="s">
        <v>399</v>
      </c>
      <c r="C1979" s="254" t="s">
        <v>1095</v>
      </c>
      <c r="D1979" s="255" t="s">
        <v>1096</v>
      </c>
      <c r="E1979" s="255" t="s">
        <v>1097</v>
      </c>
    </row>
    <row r="1980" spans="1:5">
      <c r="A1980" s="256" t="s">
        <v>1523</v>
      </c>
      <c r="B1980" s="256" t="s">
        <v>406</v>
      </c>
      <c r="C1980" s="257">
        <v>1</v>
      </c>
      <c r="D1980" s="155">
        <v>14.599</v>
      </c>
      <c r="E1980" s="155">
        <f>ROUND((C1980*D1980),4)</f>
        <v>14.599</v>
      </c>
    </row>
    <row r="1981" spans="1:5" ht="24.75">
      <c r="A1981" s="256" t="s">
        <v>1524</v>
      </c>
      <c r="B1981" s="256" t="s">
        <v>406</v>
      </c>
      <c r="C1981" s="257">
        <v>1</v>
      </c>
      <c r="D1981" s="155">
        <v>40.3065</v>
      </c>
      <c r="E1981" s="155">
        <f>ROUND((C1981*D1981),4)</f>
        <v>40.3065</v>
      </c>
    </row>
    <row r="1982" spans="1:5" ht="24.75">
      <c r="A1982" s="256" t="s">
        <v>1525</v>
      </c>
      <c r="B1982" s="256" t="s">
        <v>406</v>
      </c>
      <c r="C1982" s="257">
        <v>1</v>
      </c>
      <c r="D1982" s="155">
        <v>8.5324000000000009</v>
      </c>
      <c r="E1982" s="155">
        <f>ROUND((C1982*D1982),4)</f>
        <v>8.5324000000000009</v>
      </c>
    </row>
    <row r="1983" spans="1:5" ht="24.75">
      <c r="A1983" s="256" t="s">
        <v>1526</v>
      </c>
      <c r="B1983" s="256" t="s">
        <v>406</v>
      </c>
      <c r="C1983" s="257">
        <v>1</v>
      </c>
      <c r="D1983" s="155">
        <v>47.416800000000002</v>
      </c>
      <c r="E1983" s="155">
        <f>ROUND((C1983*D1983),4)</f>
        <v>47.416800000000002</v>
      </c>
    </row>
    <row r="1984" spans="1:5" ht="24.75">
      <c r="A1984" s="256" t="s">
        <v>1690</v>
      </c>
      <c r="B1984" s="256" t="s">
        <v>406</v>
      </c>
      <c r="C1984" s="257">
        <v>1</v>
      </c>
      <c r="D1984" s="155">
        <v>17.010000000000002</v>
      </c>
      <c r="E1984" s="155">
        <f>ROUND((C1984*D1984),4)</f>
        <v>17.010000000000002</v>
      </c>
    </row>
    <row r="1985" spans="1:5" s="84" customFormat="1">
      <c r="A1985" s="253" t="s">
        <v>401</v>
      </c>
      <c r="B1985" s="253" t="s">
        <v>2</v>
      </c>
      <c r="C1985" s="254" t="s">
        <v>2</v>
      </c>
      <c r="D1985" s="255" t="s">
        <v>2</v>
      </c>
      <c r="E1985" s="255">
        <f>SUM(E1980:E1984)</f>
        <v>127.86470000000001</v>
      </c>
    </row>
    <row r="1986" spans="1:5">
      <c r="A1986" s="253" t="s">
        <v>402</v>
      </c>
      <c r="B1986" s="253" t="s">
        <v>2</v>
      </c>
      <c r="C1986" s="254" t="s">
        <v>2</v>
      </c>
      <c r="D1986" s="255" t="s">
        <v>2</v>
      </c>
      <c r="E1986" s="255">
        <f>E1985</f>
        <v>127.86470000000001</v>
      </c>
    </row>
    <row r="1987" spans="1:5">
      <c r="A1987" s="261" t="s">
        <v>659</v>
      </c>
      <c r="B1987" s="261"/>
      <c r="C1987" s="262"/>
      <c r="D1987" s="263"/>
      <c r="E1987" s="263"/>
    </row>
    <row r="1988" spans="1:5">
      <c r="A1988" s="253" t="s">
        <v>660</v>
      </c>
      <c r="B1988" s="253"/>
      <c r="C1988" s="254"/>
      <c r="D1988" s="255"/>
      <c r="E1988" s="255"/>
    </row>
    <row r="1989" spans="1:5">
      <c r="A1989" s="253" t="s">
        <v>405</v>
      </c>
      <c r="B1989" s="253"/>
      <c r="C1989" s="254"/>
      <c r="D1989" s="255"/>
      <c r="E1989" s="255"/>
    </row>
    <row r="1990" spans="1:5">
      <c r="A1990" s="253" t="s">
        <v>1100</v>
      </c>
      <c r="B1990" s="253" t="s">
        <v>399</v>
      </c>
      <c r="C1990" s="254" t="s">
        <v>1095</v>
      </c>
      <c r="D1990" s="255" t="s">
        <v>1096</v>
      </c>
      <c r="E1990" s="255" t="s">
        <v>1097</v>
      </c>
    </row>
    <row r="1991" spans="1:5">
      <c r="A1991" s="256" t="s">
        <v>1479</v>
      </c>
      <c r="B1991" s="256" t="s">
        <v>406</v>
      </c>
      <c r="C1991" s="257">
        <v>1</v>
      </c>
      <c r="D1991" s="155">
        <v>12.82</v>
      </c>
      <c r="E1991" s="155">
        <f>ROUND((C1991*D1991),4)</f>
        <v>12.82</v>
      </c>
    </row>
    <row r="1992" spans="1:5" s="84" customFormat="1">
      <c r="A1992" s="253" t="s">
        <v>401</v>
      </c>
      <c r="B1992" s="253" t="s">
        <v>2</v>
      </c>
      <c r="C1992" s="254" t="s">
        <v>2</v>
      </c>
      <c r="D1992" s="255" t="s">
        <v>2</v>
      </c>
      <c r="E1992" s="255">
        <f>SUM(E1991:E1991)</f>
        <v>12.82</v>
      </c>
    </row>
    <row r="1993" spans="1:5">
      <c r="A1993" s="253" t="s">
        <v>1673</v>
      </c>
      <c r="B1993" s="253" t="s">
        <v>399</v>
      </c>
      <c r="C1993" s="254" t="s">
        <v>1095</v>
      </c>
      <c r="D1993" s="255" t="s">
        <v>1096</v>
      </c>
      <c r="E1993" s="255" t="s">
        <v>1097</v>
      </c>
    </row>
    <row r="1994" spans="1:5">
      <c r="A1994" s="256" t="s">
        <v>1527</v>
      </c>
      <c r="B1994" s="256" t="s">
        <v>406</v>
      </c>
      <c r="C1994" s="257">
        <v>1</v>
      </c>
      <c r="D1994" s="155">
        <v>0.40920000000000001</v>
      </c>
      <c r="E1994" s="155">
        <f t="shared" ref="E1994:E1999" si="41">ROUND((C1994*D1994),4)</f>
        <v>0.40920000000000001</v>
      </c>
    </row>
    <row r="1995" spans="1:5">
      <c r="A1995" s="256" t="s">
        <v>1528</v>
      </c>
      <c r="B1995" s="256" t="s">
        <v>406</v>
      </c>
      <c r="C1995" s="257">
        <v>1</v>
      </c>
      <c r="D1995" s="155">
        <v>0.83799999999999997</v>
      </c>
      <c r="E1995" s="155">
        <f t="shared" si="41"/>
        <v>0.83799999999999997</v>
      </c>
    </row>
    <row r="1996" spans="1:5">
      <c r="A1996" s="256" t="s">
        <v>1529</v>
      </c>
      <c r="B1996" s="256" t="s">
        <v>406</v>
      </c>
      <c r="C1996" s="257">
        <v>1</v>
      </c>
      <c r="D1996" s="155">
        <v>0.72</v>
      </c>
      <c r="E1996" s="155">
        <f t="shared" si="41"/>
        <v>0.72</v>
      </c>
    </row>
    <row r="1997" spans="1:5">
      <c r="A1997" s="256" t="s">
        <v>1530</v>
      </c>
      <c r="B1997" s="256" t="s">
        <v>406</v>
      </c>
      <c r="C1997" s="257">
        <v>1</v>
      </c>
      <c r="D1997" s="155">
        <v>0.64</v>
      </c>
      <c r="E1997" s="155">
        <f t="shared" si="41"/>
        <v>0.64</v>
      </c>
    </row>
    <row r="1998" spans="1:5">
      <c r="A1998" s="256" t="s">
        <v>1531</v>
      </c>
      <c r="B1998" s="256" t="s">
        <v>406</v>
      </c>
      <c r="C1998" s="257">
        <v>1</v>
      </c>
      <c r="D1998" s="155">
        <v>0.3</v>
      </c>
      <c r="E1998" s="155">
        <f t="shared" si="41"/>
        <v>0.3</v>
      </c>
    </row>
    <row r="1999" spans="1:5">
      <c r="A1999" s="256" t="s">
        <v>1532</v>
      </c>
      <c r="B1999" s="256" t="s">
        <v>406</v>
      </c>
      <c r="C1999" s="257">
        <v>1</v>
      </c>
      <c r="D1999" s="155">
        <v>0.04</v>
      </c>
      <c r="E1999" s="155">
        <f t="shared" si="41"/>
        <v>0.04</v>
      </c>
    </row>
    <row r="2000" spans="1:5">
      <c r="A2000" s="253" t="s">
        <v>401</v>
      </c>
      <c r="B2000" s="253" t="s">
        <v>2</v>
      </c>
      <c r="C2000" s="254" t="s">
        <v>2</v>
      </c>
      <c r="D2000" s="255" t="s">
        <v>2</v>
      </c>
      <c r="E2000" s="255">
        <f>SUM(E1994:E1999)</f>
        <v>2.9471999999999996</v>
      </c>
    </row>
    <row r="2001" spans="1:5">
      <c r="A2001" s="253" t="s">
        <v>402</v>
      </c>
      <c r="B2001" s="253" t="s">
        <v>2</v>
      </c>
      <c r="C2001" s="254" t="s">
        <v>2</v>
      </c>
      <c r="D2001" s="255" t="s">
        <v>2</v>
      </c>
      <c r="E2001" s="255">
        <f>E1992+E2000</f>
        <v>15.767199999999999</v>
      </c>
    </row>
    <row r="2002" spans="1:5" s="84" customFormat="1">
      <c r="A2002" s="261" t="s">
        <v>764</v>
      </c>
      <c r="B2002" s="261"/>
      <c r="C2002" s="262"/>
      <c r="D2002" s="263"/>
      <c r="E2002" s="263"/>
    </row>
    <row r="2003" spans="1:5">
      <c r="A2003" s="253" t="s">
        <v>765</v>
      </c>
      <c r="B2003" s="253"/>
      <c r="C2003" s="254"/>
      <c r="D2003" s="255"/>
      <c r="E2003" s="255"/>
    </row>
    <row r="2004" spans="1:5">
      <c r="A2004" s="253" t="s">
        <v>459</v>
      </c>
      <c r="B2004" s="253"/>
      <c r="C2004" s="254"/>
      <c r="D2004" s="255"/>
      <c r="E2004" s="255"/>
    </row>
    <row r="2005" spans="1:5">
      <c r="A2005" s="253" t="s">
        <v>1673</v>
      </c>
      <c r="B2005" s="253" t="s">
        <v>399</v>
      </c>
      <c r="C2005" s="254" t="s">
        <v>1095</v>
      </c>
      <c r="D2005" s="255" t="s">
        <v>1096</v>
      </c>
      <c r="E2005" s="255" t="s">
        <v>1097</v>
      </c>
    </row>
    <row r="2006" spans="1:5">
      <c r="A2006" s="256" t="s">
        <v>1139</v>
      </c>
      <c r="B2006" s="256" t="s">
        <v>406</v>
      </c>
      <c r="C2006" s="257">
        <v>2</v>
      </c>
      <c r="D2006" s="155">
        <v>11.427899999999999</v>
      </c>
      <c r="E2006" s="155">
        <f>ROUND((C2006*D2006),4)</f>
        <v>22.855799999999999</v>
      </c>
    </row>
    <row r="2007" spans="1:5">
      <c r="A2007" s="256" t="s">
        <v>1226</v>
      </c>
      <c r="B2007" s="256" t="s">
        <v>1080</v>
      </c>
      <c r="C2007" s="257">
        <v>1.05</v>
      </c>
      <c r="D2007" s="155">
        <v>50</v>
      </c>
      <c r="E2007" s="155">
        <f>ROUND((C2007*D2007),4)</f>
        <v>52.5</v>
      </c>
    </row>
    <row r="2008" spans="1:5">
      <c r="A2008" s="253" t="s">
        <v>401</v>
      </c>
      <c r="B2008" s="253" t="s">
        <v>2</v>
      </c>
      <c r="C2008" s="254" t="s">
        <v>2</v>
      </c>
      <c r="D2008" s="255" t="s">
        <v>2</v>
      </c>
      <c r="E2008" s="255">
        <f>SUM(E2006:E2007)</f>
        <v>75.355800000000002</v>
      </c>
    </row>
    <row r="2009" spans="1:5">
      <c r="A2009" s="253" t="s">
        <v>402</v>
      </c>
      <c r="B2009" s="253" t="s">
        <v>2</v>
      </c>
      <c r="C2009" s="254" t="s">
        <v>2</v>
      </c>
      <c r="D2009" s="255" t="s">
        <v>2</v>
      </c>
      <c r="E2009" s="255">
        <f>E2008</f>
        <v>75.355800000000002</v>
      </c>
    </row>
    <row r="2010" spans="1:5" s="84" customFormat="1">
      <c r="A2010" s="261" t="s">
        <v>766</v>
      </c>
      <c r="B2010" s="261"/>
      <c r="C2010" s="262"/>
      <c r="D2010" s="263"/>
      <c r="E2010" s="263"/>
    </row>
    <row r="2011" spans="1:5">
      <c r="A2011" s="253" t="s">
        <v>767</v>
      </c>
      <c r="B2011" s="253"/>
      <c r="C2011" s="254"/>
      <c r="D2011" s="255"/>
      <c r="E2011" s="255"/>
    </row>
    <row r="2012" spans="1:5">
      <c r="A2012" s="253" t="s">
        <v>459</v>
      </c>
      <c r="B2012" s="253"/>
      <c r="C2012" s="254"/>
      <c r="D2012" s="255"/>
      <c r="E2012" s="255"/>
    </row>
    <row r="2013" spans="1:5">
      <c r="A2013" s="253" t="s">
        <v>1673</v>
      </c>
      <c r="B2013" s="253" t="s">
        <v>399</v>
      </c>
      <c r="C2013" s="254" t="s">
        <v>1095</v>
      </c>
      <c r="D2013" s="255" t="s">
        <v>1096</v>
      </c>
      <c r="E2013" s="255" t="s">
        <v>1097</v>
      </c>
    </row>
    <row r="2014" spans="1:5">
      <c r="A2014" s="256" t="s">
        <v>1139</v>
      </c>
      <c r="B2014" s="256" t="s">
        <v>406</v>
      </c>
      <c r="C2014" s="257">
        <v>3.2378</v>
      </c>
      <c r="D2014" s="155">
        <v>11.427899999999999</v>
      </c>
      <c r="E2014" s="155">
        <f t="shared" ref="E2014:E2020" si="42">ROUND((C2014*D2014),4)</f>
        <v>37.001300000000001</v>
      </c>
    </row>
    <row r="2015" spans="1:5">
      <c r="A2015" s="256" t="s">
        <v>1533</v>
      </c>
      <c r="B2015" s="256" t="s">
        <v>406</v>
      </c>
      <c r="C2015" s="257">
        <v>1.8335999999999999</v>
      </c>
      <c r="D2015" s="155">
        <v>14.0791</v>
      </c>
      <c r="E2015" s="155">
        <f t="shared" si="42"/>
        <v>25.8154</v>
      </c>
    </row>
    <row r="2016" spans="1:5" ht="24.75">
      <c r="A2016" s="256" t="s">
        <v>1534</v>
      </c>
      <c r="B2016" s="256" t="s">
        <v>453</v>
      </c>
      <c r="C2016" s="257">
        <v>1.8335999999999999</v>
      </c>
      <c r="D2016" s="155">
        <v>6.7469000000000001</v>
      </c>
      <c r="E2016" s="155">
        <f t="shared" si="42"/>
        <v>12.3711</v>
      </c>
    </row>
    <row r="2017" spans="1:5" s="84" customFormat="1">
      <c r="A2017" s="256" t="s">
        <v>1226</v>
      </c>
      <c r="B2017" s="256" t="s">
        <v>1080</v>
      </c>
      <c r="C2017" s="257">
        <v>0.20899999999999999</v>
      </c>
      <c r="D2017" s="155">
        <v>50</v>
      </c>
      <c r="E2017" s="155">
        <f t="shared" si="42"/>
        <v>10.45</v>
      </c>
    </row>
    <row r="2018" spans="1:5" ht="24.75">
      <c r="A2018" s="256" t="s">
        <v>1244</v>
      </c>
      <c r="B2018" s="256" t="s">
        <v>1080</v>
      </c>
      <c r="C2018" s="257">
        <v>0.8669</v>
      </c>
      <c r="D2018" s="155">
        <v>58.33</v>
      </c>
      <c r="E2018" s="155">
        <f t="shared" si="42"/>
        <v>50.566299999999998</v>
      </c>
    </row>
    <row r="2019" spans="1:5">
      <c r="A2019" s="256" t="s">
        <v>1396</v>
      </c>
      <c r="B2019" s="256" t="s">
        <v>423</v>
      </c>
      <c r="C2019" s="257">
        <v>349</v>
      </c>
      <c r="D2019" s="155">
        <v>0.41</v>
      </c>
      <c r="E2019" s="155">
        <f t="shared" si="42"/>
        <v>143.09</v>
      </c>
    </row>
    <row r="2020" spans="1:5">
      <c r="A2020" s="256" t="s">
        <v>1225</v>
      </c>
      <c r="B2020" s="256" t="s">
        <v>1080</v>
      </c>
      <c r="C2020" s="257">
        <v>0.627</v>
      </c>
      <c r="D2020" s="155">
        <v>50</v>
      </c>
      <c r="E2020" s="155">
        <f t="shared" si="42"/>
        <v>31.35</v>
      </c>
    </row>
    <row r="2021" spans="1:5">
      <c r="A2021" s="253" t="s">
        <v>401</v>
      </c>
      <c r="B2021" s="253" t="s">
        <v>2</v>
      </c>
      <c r="C2021" s="254" t="s">
        <v>2</v>
      </c>
      <c r="D2021" s="255" t="s">
        <v>2</v>
      </c>
      <c r="E2021" s="255">
        <f>SUM(E2014:E2020)</f>
        <v>310.64409999999998</v>
      </c>
    </row>
    <row r="2022" spans="1:5">
      <c r="A2022" s="253" t="s">
        <v>402</v>
      </c>
      <c r="B2022" s="253" t="s">
        <v>2</v>
      </c>
      <c r="C2022" s="254" t="s">
        <v>2</v>
      </c>
      <c r="D2022" s="255" t="s">
        <v>2</v>
      </c>
      <c r="E2022" s="255">
        <f>E2021</f>
        <v>310.64409999999998</v>
      </c>
    </row>
    <row r="2023" spans="1:5">
      <c r="A2023" s="261" t="s">
        <v>768</v>
      </c>
      <c r="B2023" s="261"/>
      <c r="C2023" s="262"/>
      <c r="D2023" s="263"/>
      <c r="E2023" s="263"/>
    </row>
    <row r="2024" spans="1:5">
      <c r="A2024" s="253" t="s">
        <v>769</v>
      </c>
      <c r="B2024" s="253"/>
      <c r="C2024" s="254"/>
      <c r="D2024" s="255"/>
      <c r="E2024" s="255"/>
    </row>
    <row r="2025" spans="1:5" s="84" customFormat="1">
      <c r="A2025" s="253" t="s">
        <v>459</v>
      </c>
      <c r="B2025" s="253"/>
      <c r="C2025" s="254"/>
      <c r="D2025" s="255"/>
      <c r="E2025" s="255"/>
    </row>
    <row r="2026" spans="1:5">
      <c r="A2026" s="253" t="s">
        <v>1673</v>
      </c>
      <c r="B2026" s="253" t="s">
        <v>399</v>
      </c>
      <c r="C2026" s="254" t="s">
        <v>1095</v>
      </c>
      <c r="D2026" s="255" t="s">
        <v>1096</v>
      </c>
      <c r="E2026" s="255" t="s">
        <v>1097</v>
      </c>
    </row>
    <row r="2027" spans="1:5">
      <c r="A2027" s="256" t="s">
        <v>1139</v>
      </c>
      <c r="B2027" s="256" t="s">
        <v>406</v>
      </c>
      <c r="C2027" s="257">
        <v>4.5</v>
      </c>
      <c r="D2027" s="155">
        <v>11.427899999999999</v>
      </c>
      <c r="E2027" s="155">
        <f>ROUND((C2027*D2027),4)</f>
        <v>51.425600000000003</v>
      </c>
    </row>
    <row r="2028" spans="1:5">
      <c r="A2028" s="256" t="s">
        <v>1160</v>
      </c>
      <c r="B2028" s="256" t="s">
        <v>406</v>
      </c>
      <c r="C2028" s="257">
        <v>1.65</v>
      </c>
      <c r="D2028" s="155">
        <v>15.8779</v>
      </c>
      <c r="E2028" s="155">
        <f>ROUND((C2028*D2028),4)</f>
        <v>26.198499999999999</v>
      </c>
    </row>
    <row r="2029" spans="1:5" ht="24.75">
      <c r="A2029" s="256" t="s">
        <v>1391</v>
      </c>
      <c r="B2029" s="256" t="s">
        <v>453</v>
      </c>
      <c r="C2029" s="257">
        <v>0.3</v>
      </c>
      <c r="D2029" s="155">
        <v>2.2883</v>
      </c>
      <c r="E2029" s="155">
        <f>ROUND((C2029*D2029),4)</f>
        <v>0.6865</v>
      </c>
    </row>
    <row r="2030" spans="1:5">
      <c r="A2030" s="253" t="s">
        <v>401</v>
      </c>
      <c r="B2030" s="253" t="s">
        <v>2</v>
      </c>
      <c r="C2030" s="254" t="s">
        <v>2</v>
      </c>
      <c r="D2030" s="255" t="s">
        <v>2</v>
      </c>
      <c r="E2030" s="255">
        <f>SUM(E2027:E2029)</f>
        <v>78.310599999999994</v>
      </c>
    </row>
    <row r="2031" spans="1:5">
      <c r="A2031" s="253" t="s">
        <v>402</v>
      </c>
      <c r="B2031" s="253" t="s">
        <v>2</v>
      </c>
      <c r="C2031" s="254" t="s">
        <v>2</v>
      </c>
      <c r="D2031" s="255" t="s">
        <v>2</v>
      </c>
      <c r="E2031" s="255">
        <f>E2030</f>
        <v>78.310599999999994</v>
      </c>
    </row>
    <row r="2032" spans="1:5" s="84" customFormat="1">
      <c r="A2032" s="261" t="s">
        <v>770</v>
      </c>
      <c r="B2032" s="261"/>
      <c r="C2032" s="262"/>
      <c r="D2032" s="263"/>
      <c r="E2032" s="263"/>
    </row>
    <row r="2033" spans="1:5">
      <c r="A2033" s="253" t="s">
        <v>771</v>
      </c>
      <c r="B2033" s="253"/>
      <c r="C2033" s="254"/>
      <c r="D2033" s="255"/>
      <c r="E2033" s="255"/>
    </row>
    <row r="2034" spans="1:5">
      <c r="A2034" s="253" t="s">
        <v>422</v>
      </c>
      <c r="B2034" s="253"/>
      <c r="C2034" s="254"/>
      <c r="D2034" s="255"/>
      <c r="E2034" s="255"/>
    </row>
    <row r="2035" spans="1:5">
      <c r="A2035" s="253" t="s">
        <v>1673</v>
      </c>
      <c r="B2035" s="253" t="s">
        <v>399</v>
      </c>
      <c r="C2035" s="254" t="s">
        <v>1095</v>
      </c>
      <c r="D2035" s="255" t="s">
        <v>1096</v>
      </c>
      <c r="E2035" s="255" t="s">
        <v>1097</v>
      </c>
    </row>
    <row r="2036" spans="1:5">
      <c r="A2036" s="256" t="s">
        <v>1535</v>
      </c>
      <c r="B2036" s="256" t="s">
        <v>406</v>
      </c>
      <c r="C2036" s="257">
        <v>0.27600000000000002</v>
      </c>
      <c r="D2036" s="155">
        <v>12.687900000000001</v>
      </c>
      <c r="E2036" s="155">
        <f t="shared" ref="E2036:E2043" si="43">ROUND((C2036*D2036),4)</f>
        <v>3.5019</v>
      </c>
    </row>
    <row r="2037" spans="1:5">
      <c r="A2037" s="256" t="s">
        <v>1138</v>
      </c>
      <c r="B2037" s="256" t="s">
        <v>406</v>
      </c>
      <c r="C2037" s="257">
        <v>1.6559999999999999</v>
      </c>
      <c r="D2037" s="155">
        <v>15.8779</v>
      </c>
      <c r="E2037" s="155">
        <f t="shared" si="43"/>
        <v>26.293800000000001</v>
      </c>
    </row>
    <row r="2038" spans="1:5" ht="24.75">
      <c r="A2038" s="256" t="s">
        <v>1536</v>
      </c>
      <c r="B2038" s="256" t="s">
        <v>453</v>
      </c>
      <c r="C2038" s="257">
        <v>6.2E-2</v>
      </c>
      <c r="D2038" s="155">
        <v>1.9643999999999999</v>
      </c>
      <c r="E2038" s="155">
        <f t="shared" si="43"/>
        <v>0.12180000000000001</v>
      </c>
    </row>
    <row r="2039" spans="1:5" ht="24.75">
      <c r="A2039" s="256" t="s">
        <v>1537</v>
      </c>
      <c r="B2039" s="256" t="s">
        <v>460</v>
      </c>
      <c r="C2039" s="257">
        <v>0.214</v>
      </c>
      <c r="D2039" s="155">
        <v>6.1899999999999997E-2</v>
      </c>
      <c r="E2039" s="155">
        <f t="shared" si="43"/>
        <v>1.32E-2</v>
      </c>
    </row>
    <row r="2040" spans="1:5" s="84" customFormat="1" ht="24.75">
      <c r="A2040" s="256" t="s">
        <v>1538</v>
      </c>
      <c r="B2040" s="256" t="s">
        <v>306</v>
      </c>
      <c r="C2040" s="257">
        <v>1.335</v>
      </c>
      <c r="D2040" s="155">
        <v>25.39</v>
      </c>
      <c r="E2040" s="155">
        <f t="shared" si="43"/>
        <v>33.895699999999998</v>
      </c>
    </row>
    <row r="2041" spans="1:5">
      <c r="A2041" s="256" t="s">
        <v>1539</v>
      </c>
      <c r="B2041" s="256" t="s">
        <v>73</v>
      </c>
      <c r="C2041" s="257">
        <v>8.2910000000000004</v>
      </c>
      <c r="D2041" s="155">
        <v>0.67</v>
      </c>
      <c r="E2041" s="155">
        <f t="shared" si="43"/>
        <v>5.5549999999999997</v>
      </c>
    </row>
    <row r="2042" spans="1:5" ht="24.75">
      <c r="A2042" s="256" t="s">
        <v>1132</v>
      </c>
      <c r="B2042" s="256" t="s">
        <v>73</v>
      </c>
      <c r="C2042" s="257">
        <v>2.3069999999999999</v>
      </c>
      <c r="D2042" s="155">
        <v>6.24</v>
      </c>
      <c r="E2042" s="155">
        <f t="shared" si="43"/>
        <v>14.3957</v>
      </c>
    </row>
    <row r="2043" spans="1:5">
      <c r="A2043" s="256" t="s">
        <v>1540</v>
      </c>
      <c r="B2043" s="256" t="s">
        <v>423</v>
      </c>
      <c r="C2043" s="257">
        <v>0.215</v>
      </c>
      <c r="D2043" s="155">
        <v>7.73</v>
      </c>
      <c r="E2043" s="155">
        <f t="shared" si="43"/>
        <v>1.6619999999999999</v>
      </c>
    </row>
    <row r="2044" spans="1:5">
      <c r="A2044" s="253" t="s">
        <v>401</v>
      </c>
      <c r="B2044" s="253" t="s">
        <v>2</v>
      </c>
      <c r="C2044" s="254" t="s">
        <v>2</v>
      </c>
      <c r="D2044" s="255" t="s">
        <v>2</v>
      </c>
      <c r="E2044" s="255">
        <f>SUM(E2036:E2043)</f>
        <v>85.43910000000001</v>
      </c>
    </row>
    <row r="2045" spans="1:5">
      <c r="A2045" s="253" t="s">
        <v>402</v>
      </c>
      <c r="B2045" s="253" t="s">
        <v>2</v>
      </c>
      <c r="C2045" s="254" t="s">
        <v>2</v>
      </c>
      <c r="D2045" s="255" t="s">
        <v>2</v>
      </c>
      <c r="E2045" s="255">
        <f>E2044</f>
        <v>85.43910000000001</v>
      </c>
    </row>
    <row r="2046" spans="1:5">
      <c r="A2046" s="261" t="s">
        <v>772</v>
      </c>
      <c r="B2046" s="261"/>
      <c r="C2046" s="262"/>
      <c r="D2046" s="263"/>
      <c r="E2046" s="263"/>
    </row>
    <row r="2047" spans="1:5">
      <c r="A2047" s="253" t="s">
        <v>773</v>
      </c>
      <c r="B2047" s="253"/>
      <c r="C2047" s="254"/>
      <c r="D2047" s="255"/>
      <c r="E2047" s="255"/>
    </row>
    <row r="2048" spans="1:5">
      <c r="A2048" s="253" t="s">
        <v>547</v>
      </c>
      <c r="B2048" s="253"/>
      <c r="C2048" s="254"/>
      <c r="D2048" s="255"/>
      <c r="E2048" s="255"/>
    </row>
    <row r="2049" spans="1:5">
      <c r="A2049" s="253" t="s">
        <v>1673</v>
      </c>
      <c r="B2049" s="253" t="s">
        <v>399</v>
      </c>
      <c r="C2049" s="254" t="s">
        <v>1095</v>
      </c>
      <c r="D2049" s="255" t="s">
        <v>1096</v>
      </c>
      <c r="E2049" s="255" t="s">
        <v>1097</v>
      </c>
    </row>
    <row r="2050" spans="1:5" ht="24.75">
      <c r="A2050" s="256" t="s">
        <v>1541</v>
      </c>
      <c r="B2050" s="256" t="s">
        <v>423</v>
      </c>
      <c r="C2050" s="257">
        <v>1</v>
      </c>
      <c r="D2050" s="155">
        <v>7.0525000000000002</v>
      </c>
      <c r="E2050" s="155">
        <f>ROUND((C2050*D2050),4)</f>
        <v>7.0525000000000002</v>
      </c>
    </row>
    <row r="2051" spans="1:5">
      <c r="A2051" s="256" t="s">
        <v>1542</v>
      </c>
      <c r="B2051" s="256" t="s">
        <v>406</v>
      </c>
      <c r="C2051" s="257">
        <v>2.18E-2</v>
      </c>
      <c r="D2051" s="155">
        <v>12.687900000000001</v>
      </c>
      <c r="E2051" s="155">
        <f>ROUND((C2051*D2051),4)</f>
        <v>0.27660000000000001</v>
      </c>
    </row>
    <row r="2052" spans="1:5">
      <c r="A2052" s="256" t="s">
        <v>1543</v>
      </c>
      <c r="B2052" s="256" t="s">
        <v>406</v>
      </c>
      <c r="C2052" s="257">
        <v>0.13300000000000001</v>
      </c>
      <c r="D2052" s="155">
        <v>15.8779</v>
      </c>
      <c r="E2052" s="155">
        <f>ROUND((C2052*D2052),4)</f>
        <v>2.1118000000000001</v>
      </c>
    </row>
    <row r="2053" spans="1:5" s="84" customFormat="1">
      <c r="A2053" s="256" t="s">
        <v>1544</v>
      </c>
      <c r="B2053" s="256" t="s">
        <v>423</v>
      </c>
      <c r="C2053" s="257">
        <v>2.5000000000000001E-2</v>
      </c>
      <c r="D2053" s="155">
        <v>7</v>
      </c>
      <c r="E2053" s="155">
        <f>ROUND((C2053*D2053),4)</f>
        <v>0.17499999999999999</v>
      </c>
    </row>
    <row r="2054" spans="1:5">
      <c r="A2054" s="256" t="s">
        <v>1545</v>
      </c>
      <c r="B2054" s="256" t="s">
        <v>400</v>
      </c>
      <c r="C2054" s="257">
        <v>0.97</v>
      </c>
      <c r="D2054" s="155">
        <v>0.1</v>
      </c>
      <c r="E2054" s="155">
        <f>ROUND((C2054*D2054),4)</f>
        <v>9.7000000000000003E-2</v>
      </c>
    </row>
    <row r="2055" spans="1:5">
      <c r="A2055" s="253" t="s">
        <v>401</v>
      </c>
      <c r="B2055" s="253" t="s">
        <v>2</v>
      </c>
      <c r="C2055" s="254" t="s">
        <v>2</v>
      </c>
      <c r="D2055" s="255" t="s">
        <v>2</v>
      </c>
      <c r="E2055" s="255">
        <f>SUM(E2050:E2054)</f>
        <v>9.7129000000000012</v>
      </c>
    </row>
    <row r="2056" spans="1:5">
      <c r="A2056" s="253" t="s">
        <v>402</v>
      </c>
      <c r="B2056" s="253" t="s">
        <v>2</v>
      </c>
      <c r="C2056" s="254" t="s">
        <v>2</v>
      </c>
      <c r="D2056" s="255" t="s">
        <v>2</v>
      </c>
      <c r="E2056" s="255">
        <f>E2055</f>
        <v>9.7129000000000012</v>
      </c>
    </row>
    <row r="2057" spans="1:5">
      <c r="A2057" s="261" t="s">
        <v>774</v>
      </c>
      <c r="B2057" s="261"/>
      <c r="C2057" s="262"/>
      <c r="D2057" s="263"/>
      <c r="E2057" s="263"/>
    </row>
    <row r="2058" spans="1:5">
      <c r="A2058" s="253" t="s">
        <v>775</v>
      </c>
      <c r="B2058" s="253"/>
      <c r="C2058" s="254"/>
      <c r="D2058" s="255"/>
      <c r="E2058" s="255"/>
    </row>
    <row r="2059" spans="1:5">
      <c r="A2059" s="253" t="s">
        <v>422</v>
      </c>
      <c r="B2059" s="253"/>
      <c r="C2059" s="254"/>
      <c r="D2059" s="255"/>
      <c r="E2059" s="255"/>
    </row>
    <row r="2060" spans="1:5">
      <c r="A2060" s="253" t="s">
        <v>1673</v>
      </c>
      <c r="B2060" s="253" t="s">
        <v>399</v>
      </c>
      <c r="C2060" s="254" t="s">
        <v>1095</v>
      </c>
      <c r="D2060" s="255" t="s">
        <v>1096</v>
      </c>
      <c r="E2060" s="255" t="s">
        <v>1097</v>
      </c>
    </row>
    <row r="2061" spans="1:5" s="84" customFormat="1">
      <c r="A2061" s="256" t="s">
        <v>1139</v>
      </c>
      <c r="B2061" s="256" t="s">
        <v>406</v>
      </c>
      <c r="C2061" s="257">
        <v>0.4</v>
      </c>
      <c r="D2061" s="155">
        <v>11.427899999999999</v>
      </c>
      <c r="E2061" s="155">
        <f>ROUND((C2061*D2061),4)</f>
        <v>4.5712000000000002</v>
      </c>
    </row>
    <row r="2062" spans="1:5" ht="24.75">
      <c r="A2062" s="256" t="s">
        <v>1691</v>
      </c>
      <c r="B2062" s="256" t="s">
        <v>444</v>
      </c>
      <c r="C2062" s="257">
        <v>0.4</v>
      </c>
      <c r="D2062" s="155">
        <v>6.72</v>
      </c>
      <c r="E2062" s="155">
        <f>ROUND((C2062*D2062),4)</f>
        <v>2.6880000000000002</v>
      </c>
    </row>
    <row r="2063" spans="1:5">
      <c r="A2063" s="253" t="s">
        <v>401</v>
      </c>
      <c r="B2063" s="253" t="s">
        <v>2</v>
      </c>
      <c r="C2063" s="254" t="s">
        <v>2</v>
      </c>
      <c r="D2063" s="255" t="s">
        <v>2</v>
      </c>
      <c r="E2063" s="255">
        <f>SUM(E2061:E2062)</f>
        <v>7.2591999999999999</v>
      </c>
    </row>
    <row r="2064" spans="1:5">
      <c r="A2064" s="253" t="s">
        <v>402</v>
      </c>
      <c r="B2064" s="253" t="s">
        <v>2</v>
      </c>
      <c r="C2064" s="254" t="s">
        <v>2</v>
      </c>
      <c r="D2064" s="255" t="s">
        <v>2</v>
      </c>
      <c r="E2064" s="255">
        <f>E2063</f>
        <v>7.2591999999999999</v>
      </c>
    </row>
    <row r="2065" spans="1:5">
      <c r="A2065" s="261" t="s">
        <v>776</v>
      </c>
      <c r="B2065" s="261"/>
      <c r="C2065" s="262"/>
      <c r="D2065" s="263"/>
      <c r="E2065" s="263"/>
    </row>
    <row r="2066" spans="1:5">
      <c r="A2066" s="253" t="s">
        <v>777</v>
      </c>
      <c r="B2066" s="253"/>
      <c r="C2066" s="254"/>
      <c r="D2066" s="255"/>
      <c r="E2066" s="255"/>
    </row>
    <row r="2067" spans="1:5">
      <c r="A2067" s="253" t="s">
        <v>459</v>
      </c>
      <c r="B2067" s="253"/>
      <c r="C2067" s="254"/>
      <c r="D2067" s="255"/>
      <c r="E2067" s="255"/>
    </row>
    <row r="2068" spans="1:5">
      <c r="A2068" s="253" t="s">
        <v>1673</v>
      </c>
      <c r="B2068" s="253" t="s">
        <v>399</v>
      </c>
      <c r="C2068" s="254" t="s">
        <v>1095</v>
      </c>
      <c r="D2068" s="255" t="s">
        <v>1096</v>
      </c>
      <c r="E2068" s="255" t="s">
        <v>1097</v>
      </c>
    </row>
    <row r="2069" spans="1:5" s="84" customFormat="1">
      <c r="A2069" s="256" t="s">
        <v>1139</v>
      </c>
      <c r="B2069" s="256" t="s">
        <v>406</v>
      </c>
      <c r="C2069" s="257">
        <v>3.5</v>
      </c>
      <c r="D2069" s="155">
        <v>11.427899999999999</v>
      </c>
      <c r="E2069" s="155">
        <f>ROUND((C2069*D2069),4)</f>
        <v>39.997700000000002</v>
      </c>
    </row>
    <row r="2070" spans="1:5">
      <c r="A2070" s="253" t="s">
        <v>401</v>
      </c>
      <c r="B2070" s="253" t="s">
        <v>2</v>
      </c>
      <c r="C2070" s="254" t="s">
        <v>2</v>
      </c>
      <c r="D2070" s="255" t="s">
        <v>2</v>
      </c>
      <c r="E2070" s="255">
        <f>SUM(E2069:E2069)</f>
        <v>39.997700000000002</v>
      </c>
    </row>
    <row r="2071" spans="1:5">
      <c r="A2071" s="253" t="s">
        <v>402</v>
      </c>
      <c r="B2071" s="253" t="s">
        <v>2</v>
      </c>
      <c r="C2071" s="254" t="s">
        <v>2</v>
      </c>
      <c r="D2071" s="255" t="s">
        <v>2</v>
      </c>
      <c r="E2071" s="255">
        <f>E2070</f>
        <v>39.997700000000002</v>
      </c>
    </row>
    <row r="2072" spans="1:5">
      <c r="A2072" s="261" t="s">
        <v>778</v>
      </c>
      <c r="B2072" s="261"/>
      <c r="C2072" s="262"/>
      <c r="D2072" s="263"/>
      <c r="E2072" s="263"/>
    </row>
    <row r="2073" spans="1:5">
      <c r="A2073" s="253" t="s">
        <v>467</v>
      </c>
      <c r="B2073" s="253"/>
      <c r="C2073" s="254"/>
      <c r="D2073" s="255"/>
      <c r="E2073" s="255"/>
    </row>
    <row r="2074" spans="1:5">
      <c r="A2074" s="253" t="s">
        <v>491</v>
      </c>
      <c r="B2074" s="253"/>
      <c r="C2074" s="254"/>
      <c r="D2074" s="255"/>
      <c r="E2074" s="255"/>
    </row>
    <row r="2075" spans="1:5">
      <c r="A2075" s="253" t="s">
        <v>1673</v>
      </c>
      <c r="B2075" s="253" t="s">
        <v>399</v>
      </c>
      <c r="C2075" s="254" t="s">
        <v>1095</v>
      </c>
      <c r="D2075" s="255" t="s">
        <v>1096</v>
      </c>
      <c r="E2075" s="255" t="s">
        <v>1097</v>
      </c>
    </row>
    <row r="2076" spans="1:5" ht="36.75">
      <c r="A2076" s="256" t="s">
        <v>1719</v>
      </c>
      <c r="B2076" s="256" t="s">
        <v>453</v>
      </c>
      <c r="C2076" s="257">
        <v>6.7000000000000002E-3</v>
      </c>
      <c r="D2076" s="155">
        <v>126.78270000000001</v>
      </c>
      <c r="E2076" s="155">
        <f>ROUND((C2076*D2076),4)</f>
        <v>0.84940000000000004</v>
      </c>
    </row>
    <row r="2077" spans="1:5">
      <c r="A2077" s="253" t="s">
        <v>401</v>
      </c>
      <c r="B2077" s="253" t="s">
        <v>2</v>
      </c>
      <c r="C2077" s="254" t="s">
        <v>2</v>
      </c>
      <c r="D2077" s="255" t="s">
        <v>2</v>
      </c>
      <c r="E2077" s="255">
        <f>SUM(E2076:E2076)</f>
        <v>0.84940000000000004</v>
      </c>
    </row>
    <row r="2078" spans="1:5">
      <c r="A2078" s="253" t="s">
        <v>402</v>
      </c>
      <c r="B2078" s="253" t="s">
        <v>2</v>
      </c>
      <c r="C2078" s="254" t="s">
        <v>2</v>
      </c>
      <c r="D2078" s="255" t="s">
        <v>2</v>
      </c>
      <c r="E2078" s="255">
        <f>E2077</f>
        <v>0.84940000000000004</v>
      </c>
    </row>
    <row r="2079" spans="1:5">
      <c r="A2079" s="261" t="s">
        <v>779</v>
      </c>
      <c r="B2079" s="261"/>
      <c r="C2079" s="262"/>
      <c r="D2079" s="263"/>
      <c r="E2079" s="263"/>
    </row>
    <row r="2080" spans="1:5" s="84" customFormat="1">
      <c r="A2080" s="253" t="s">
        <v>1084</v>
      </c>
      <c r="B2080" s="253"/>
      <c r="C2080" s="254"/>
      <c r="D2080" s="255"/>
      <c r="E2080" s="255"/>
    </row>
    <row r="2081" spans="1:5">
      <c r="A2081" s="253" t="s">
        <v>459</v>
      </c>
      <c r="B2081" s="253"/>
      <c r="C2081" s="254"/>
      <c r="D2081" s="255"/>
      <c r="E2081" s="255"/>
    </row>
    <row r="2082" spans="1:5">
      <c r="A2082" s="253" t="s">
        <v>1673</v>
      </c>
      <c r="B2082" s="253" t="s">
        <v>399</v>
      </c>
      <c r="C2082" s="254" t="s">
        <v>1095</v>
      </c>
      <c r="D2082" s="255" t="s">
        <v>1096</v>
      </c>
      <c r="E2082" s="255" t="s">
        <v>1097</v>
      </c>
    </row>
    <row r="2083" spans="1:5">
      <c r="A2083" s="256" t="s">
        <v>1139</v>
      </c>
      <c r="B2083" s="256" t="s">
        <v>406</v>
      </c>
      <c r="C2083" s="257">
        <v>0.6</v>
      </c>
      <c r="D2083" s="155">
        <v>11.427899999999999</v>
      </c>
      <c r="E2083" s="155">
        <f>ROUND((C2083*D2083),4)</f>
        <v>6.8567</v>
      </c>
    </row>
    <row r="2084" spans="1:5" ht="36.75">
      <c r="A2084" s="256" t="s">
        <v>1755</v>
      </c>
      <c r="B2084" s="256" t="s">
        <v>460</v>
      </c>
      <c r="C2084" s="257">
        <v>0.2</v>
      </c>
      <c r="D2084" s="155">
        <v>30.726400000000002</v>
      </c>
      <c r="E2084" s="155">
        <f>ROUND((C2084*D2084),4)</f>
        <v>6.1452999999999998</v>
      </c>
    </row>
    <row r="2085" spans="1:5">
      <c r="A2085" s="253" t="s">
        <v>401</v>
      </c>
      <c r="B2085" s="253" t="s">
        <v>2</v>
      </c>
      <c r="C2085" s="254" t="s">
        <v>2</v>
      </c>
      <c r="D2085" s="255" t="s">
        <v>2</v>
      </c>
      <c r="E2085" s="255">
        <f>SUM(E2083:E2084)</f>
        <v>13.001999999999999</v>
      </c>
    </row>
    <row r="2086" spans="1:5">
      <c r="A2086" s="253" t="s">
        <v>402</v>
      </c>
      <c r="B2086" s="253" t="s">
        <v>2</v>
      </c>
      <c r="C2086" s="254" t="s">
        <v>2</v>
      </c>
      <c r="D2086" s="255" t="s">
        <v>2</v>
      </c>
      <c r="E2086" s="255">
        <f>E2085</f>
        <v>13.001999999999999</v>
      </c>
    </row>
    <row r="2087" spans="1:5">
      <c r="A2087" s="261" t="s">
        <v>780</v>
      </c>
      <c r="B2087" s="261"/>
      <c r="C2087" s="262"/>
      <c r="D2087" s="263"/>
      <c r="E2087" s="263"/>
    </row>
    <row r="2088" spans="1:5">
      <c r="A2088" s="253" t="s">
        <v>781</v>
      </c>
      <c r="B2088" s="253"/>
      <c r="C2088" s="254"/>
      <c r="D2088" s="255"/>
      <c r="E2088" s="255"/>
    </row>
    <row r="2089" spans="1:5">
      <c r="A2089" s="253" t="s">
        <v>422</v>
      </c>
      <c r="B2089" s="253"/>
      <c r="C2089" s="254"/>
      <c r="D2089" s="255"/>
      <c r="E2089" s="255"/>
    </row>
    <row r="2090" spans="1:5" s="84" customFormat="1">
      <c r="A2090" s="253" t="s">
        <v>1673</v>
      </c>
      <c r="B2090" s="253" t="s">
        <v>399</v>
      </c>
      <c r="C2090" s="254" t="s">
        <v>1095</v>
      </c>
      <c r="D2090" s="255" t="s">
        <v>1096</v>
      </c>
      <c r="E2090" s="255" t="s">
        <v>1097</v>
      </c>
    </row>
    <row r="2091" spans="1:5">
      <c r="A2091" s="256" t="s">
        <v>1139</v>
      </c>
      <c r="B2091" s="256" t="s">
        <v>406</v>
      </c>
      <c r="C2091" s="257">
        <v>0.25</v>
      </c>
      <c r="D2091" s="155">
        <v>11.427899999999999</v>
      </c>
      <c r="E2091" s="155">
        <f>ROUND((C2091*D2091),4)</f>
        <v>2.8570000000000002</v>
      </c>
    </row>
    <row r="2092" spans="1:5">
      <c r="A2092" s="253" t="s">
        <v>401</v>
      </c>
      <c r="B2092" s="253" t="s">
        <v>2</v>
      </c>
      <c r="C2092" s="254" t="s">
        <v>2</v>
      </c>
      <c r="D2092" s="255" t="s">
        <v>2</v>
      </c>
      <c r="E2092" s="255">
        <f>SUM(E2091:E2091)</f>
        <v>2.8570000000000002</v>
      </c>
    </row>
    <row r="2093" spans="1:5">
      <c r="A2093" s="253" t="s">
        <v>402</v>
      </c>
      <c r="B2093" s="253" t="s">
        <v>2</v>
      </c>
      <c r="C2093" s="254" t="s">
        <v>2</v>
      </c>
      <c r="D2093" s="255" t="s">
        <v>2</v>
      </c>
      <c r="E2093" s="255">
        <f>E2092</f>
        <v>2.8570000000000002</v>
      </c>
    </row>
    <row r="2094" spans="1:5">
      <c r="A2094" s="261" t="s">
        <v>667</v>
      </c>
      <c r="B2094" s="261"/>
      <c r="C2094" s="262"/>
      <c r="D2094" s="263"/>
      <c r="E2094" s="263"/>
    </row>
    <row r="2095" spans="1:5">
      <c r="A2095" s="253" t="s">
        <v>668</v>
      </c>
      <c r="B2095" s="253"/>
      <c r="C2095" s="254"/>
      <c r="D2095" s="255"/>
      <c r="E2095" s="255"/>
    </row>
    <row r="2096" spans="1:5">
      <c r="A2096" s="253" t="s">
        <v>405</v>
      </c>
      <c r="B2096" s="253"/>
      <c r="C2096" s="254"/>
      <c r="D2096" s="255"/>
      <c r="E2096" s="255"/>
    </row>
    <row r="2097" spans="1:5">
      <c r="A2097" s="253" t="s">
        <v>1100</v>
      </c>
      <c r="B2097" s="253" t="s">
        <v>399</v>
      </c>
      <c r="C2097" s="254" t="s">
        <v>1095</v>
      </c>
      <c r="D2097" s="255" t="s">
        <v>1096</v>
      </c>
      <c r="E2097" s="255" t="s">
        <v>1097</v>
      </c>
    </row>
    <row r="2098" spans="1:5">
      <c r="A2098" s="256" t="s">
        <v>1487</v>
      </c>
      <c r="B2098" s="256" t="s">
        <v>406</v>
      </c>
      <c r="C2098" s="257">
        <v>1</v>
      </c>
      <c r="D2098" s="155">
        <v>8.3699999999999992</v>
      </c>
      <c r="E2098" s="155">
        <f>ROUND((C2098*D2098),4)</f>
        <v>8.3699999999999992</v>
      </c>
    </row>
    <row r="2099" spans="1:5">
      <c r="A2099" s="253" t="s">
        <v>401</v>
      </c>
      <c r="B2099" s="253" t="s">
        <v>2</v>
      </c>
      <c r="C2099" s="254" t="s">
        <v>2</v>
      </c>
      <c r="D2099" s="255" t="s">
        <v>2</v>
      </c>
      <c r="E2099" s="255">
        <f>SUM(E2098:E2098)</f>
        <v>8.3699999999999992</v>
      </c>
    </row>
    <row r="2100" spans="1:5" s="84" customFormat="1">
      <c r="A2100" s="253" t="s">
        <v>1673</v>
      </c>
      <c r="B2100" s="253" t="s">
        <v>399</v>
      </c>
      <c r="C2100" s="254" t="s">
        <v>1095</v>
      </c>
      <c r="D2100" s="255" t="s">
        <v>1096</v>
      </c>
      <c r="E2100" s="255" t="s">
        <v>1097</v>
      </c>
    </row>
    <row r="2101" spans="1:5">
      <c r="A2101" s="256" t="s">
        <v>1128</v>
      </c>
      <c r="B2101" s="256" t="s">
        <v>406</v>
      </c>
      <c r="C2101" s="257">
        <v>1</v>
      </c>
      <c r="D2101" s="155">
        <v>0.45879999999999999</v>
      </c>
      <c r="E2101" s="155">
        <f t="shared" ref="E2101:E2106" si="44">ROUND((C2101*D2101),4)</f>
        <v>0.45879999999999999</v>
      </c>
    </row>
    <row r="2102" spans="1:5">
      <c r="A2102" s="256" t="s">
        <v>1107</v>
      </c>
      <c r="B2102" s="256" t="s">
        <v>406</v>
      </c>
      <c r="C2102" s="257">
        <v>1</v>
      </c>
      <c r="D2102" s="155">
        <v>0.89910000000000001</v>
      </c>
      <c r="E2102" s="155">
        <f t="shared" si="44"/>
        <v>0.89910000000000001</v>
      </c>
    </row>
    <row r="2103" spans="1:5">
      <c r="A2103" s="256" t="s">
        <v>1114</v>
      </c>
      <c r="B2103" s="256" t="s">
        <v>406</v>
      </c>
      <c r="C2103" s="257">
        <v>1</v>
      </c>
      <c r="D2103" s="155">
        <v>0.72</v>
      </c>
      <c r="E2103" s="155">
        <f t="shared" si="44"/>
        <v>0.72</v>
      </c>
    </row>
    <row r="2104" spans="1:5">
      <c r="A2104" s="256" t="s">
        <v>1115</v>
      </c>
      <c r="B2104" s="256" t="s">
        <v>406</v>
      </c>
      <c r="C2104" s="257">
        <v>1</v>
      </c>
      <c r="D2104" s="155">
        <v>0.64</v>
      </c>
      <c r="E2104" s="155">
        <f t="shared" si="44"/>
        <v>0.64</v>
      </c>
    </row>
    <row r="2105" spans="1:5">
      <c r="A2105" s="256" t="s">
        <v>1102</v>
      </c>
      <c r="B2105" s="256" t="s">
        <v>406</v>
      </c>
      <c r="C2105" s="257">
        <v>1</v>
      </c>
      <c r="D2105" s="155">
        <v>0.3</v>
      </c>
      <c r="E2105" s="155">
        <f t="shared" si="44"/>
        <v>0.3</v>
      </c>
    </row>
    <row r="2106" spans="1:5">
      <c r="A2106" s="256" t="s">
        <v>1103</v>
      </c>
      <c r="B2106" s="256" t="s">
        <v>406</v>
      </c>
      <c r="C2106" s="257">
        <v>1</v>
      </c>
      <c r="D2106" s="155">
        <v>0.04</v>
      </c>
      <c r="E2106" s="155">
        <f t="shared" si="44"/>
        <v>0.04</v>
      </c>
    </row>
    <row r="2107" spans="1:5">
      <c r="A2107" s="253" t="s">
        <v>401</v>
      </c>
      <c r="B2107" s="253" t="s">
        <v>2</v>
      </c>
      <c r="C2107" s="254" t="s">
        <v>2</v>
      </c>
      <c r="D2107" s="255" t="s">
        <v>2</v>
      </c>
      <c r="E2107" s="255">
        <f>SUM(E2101:E2106)</f>
        <v>3.0578999999999996</v>
      </c>
    </row>
    <row r="2108" spans="1:5">
      <c r="A2108" s="253" t="s">
        <v>402</v>
      </c>
      <c r="B2108" s="253" t="s">
        <v>2</v>
      </c>
      <c r="C2108" s="254" t="s">
        <v>2</v>
      </c>
      <c r="D2108" s="255" t="s">
        <v>2</v>
      </c>
      <c r="E2108" s="255">
        <f>E2099+E2107</f>
        <v>11.427899999999999</v>
      </c>
    </row>
    <row r="2109" spans="1:5">
      <c r="A2109" s="261" t="s">
        <v>742</v>
      </c>
      <c r="B2109" s="261"/>
      <c r="C2109" s="262"/>
      <c r="D2109" s="263"/>
      <c r="E2109" s="263"/>
    </row>
    <row r="2110" spans="1:5">
      <c r="A2110" s="253" t="s">
        <v>743</v>
      </c>
      <c r="B2110" s="253"/>
      <c r="C2110" s="254"/>
      <c r="D2110" s="255"/>
      <c r="E2110" s="255"/>
    </row>
    <row r="2111" spans="1:5" s="84" customFormat="1">
      <c r="A2111" s="253" t="s">
        <v>450</v>
      </c>
      <c r="B2111" s="253"/>
      <c r="C2111" s="254"/>
      <c r="D2111" s="255"/>
      <c r="E2111" s="255"/>
    </row>
    <row r="2112" spans="1:5">
      <c r="A2112" s="253" t="s">
        <v>1673</v>
      </c>
      <c r="B2112" s="253" t="s">
        <v>399</v>
      </c>
      <c r="C2112" s="254" t="s">
        <v>1095</v>
      </c>
      <c r="D2112" s="255" t="s">
        <v>1096</v>
      </c>
      <c r="E2112" s="255" t="s">
        <v>1097</v>
      </c>
    </row>
    <row r="2113" spans="1:5" ht="24.75">
      <c r="A2113" s="256" t="s">
        <v>1497</v>
      </c>
      <c r="B2113" s="256" t="s">
        <v>406</v>
      </c>
      <c r="C2113" s="257">
        <v>1</v>
      </c>
      <c r="D2113" s="155">
        <v>0.80369999999999997</v>
      </c>
      <c r="E2113" s="155">
        <f>ROUND((C2113*D2113),4)</f>
        <v>0.80369999999999997</v>
      </c>
    </row>
    <row r="2114" spans="1:5" s="84" customFormat="1" ht="24.75">
      <c r="A2114" s="256" t="s">
        <v>1498</v>
      </c>
      <c r="B2114" s="256" t="s">
        <v>406</v>
      </c>
      <c r="C2114" s="257">
        <v>1</v>
      </c>
      <c r="D2114" s="155">
        <v>0.2792</v>
      </c>
      <c r="E2114" s="155">
        <f>ROUND((C2114*D2114),4)</f>
        <v>0.2792</v>
      </c>
    </row>
    <row r="2115" spans="1:5" ht="24.75">
      <c r="A2115" s="256" t="s">
        <v>1499</v>
      </c>
      <c r="B2115" s="256" t="s">
        <v>406</v>
      </c>
      <c r="C2115" s="257">
        <v>1</v>
      </c>
      <c r="D2115" s="155">
        <v>0.52869999999999995</v>
      </c>
      <c r="E2115" s="155">
        <f>ROUND((C2115*D2115),4)</f>
        <v>0.52869999999999995</v>
      </c>
    </row>
    <row r="2116" spans="1:5" ht="36.75">
      <c r="A2116" s="256" t="s">
        <v>1684</v>
      </c>
      <c r="B2116" s="256" t="s">
        <v>406</v>
      </c>
      <c r="C2116" s="257">
        <v>1</v>
      </c>
      <c r="D2116" s="155">
        <v>4.3922999999999996</v>
      </c>
      <c r="E2116" s="155">
        <f>ROUND((C2116*D2116),4)</f>
        <v>4.3922999999999996</v>
      </c>
    </row>
    <row r="2117" spans="1:5">
      <c r="A2117" s="253" t="s">
        <v>401</v>
      </c>
      <c r="B2117" s="253" t="s">
        <v>2</v>
      </c>
      <c r="C2117" s="254" t="s">
        <v>2</v>
      </c>
      <c r="D2117" s="255" t="s">
        <v>2</v>
      </c>
      <c r="E2117" s="255">
        <f>SUM(E2113:E2116)</f>
        <v>6.0038999999999998</v>
      </c>
    </row>
    <row r="2118" spans="1:5">
      <c r="A2118" s="253" t="s">
        <v>402</v>
      </c>
      <c r="B2118" s="253" t="s">
        <v>2</v>
      </c>
      <c r="C2118" s="254" t="s">
        <v>2</v>
      </c>
      <c r="D2118" s="255" t="s">
        <v>2</v>
      </c>
      <c r="E2118" s="255">
        <f>E2117</f>
        <v>6.0038999999999998</v>
      </c>
    </row>
    <row r="2119" spans="1:5">
      <c r="A2119" s="261" t="s">
        <v>782</v>
      </c>
      <c r="B2119" s="261"/>
      <c r="C2119" s="262"/>
      <c r="D2119" s="263"/>
      <c r="E2119" s="263"/>
    </row>
    <row r="2120" spans="1:5">
      <c r="A2120" s="253" t="s">
        <v>1546</v>
      </c>
      <c r="B2120" s="253"/>
      <c r="C2120" s="254"/>
      <c r="D2120" s="255"/>
      <c r="E2120" s="255"/>
    </row>
    <row r="2121" spans="1:5">
      <c r="A2121" s="253" t="s">
        <v>405</v>
      </c>
      <c r="B2121" s="253"/>
      <c r="C2121" s="254"/>
      <c r="D2121" s="255"/>
      <c r="E2121" s="255"/>
    </row>
    <row r="2122" spans="1:5" s="84" customFormat="1">
      <c r="A2122" s="253" t="s">
        <v>1100</v>
      </c>
      <c r="B2122" s="253" t="s">
        <v>399</v>
      </c>
      <c r="C2122" s="254" t="s">
        <v>1095</v>
      </c>
      <c r="D2122" s="255" t="s">
        <v>1096</v>
      </c>
      <c r="E2122" s="255" t="s">
        <v>1097</v>
      </c>
    </row>
    <row r="2123" spans="1:5">
      <c r="A2123" s="256" t="s">
        <v>1547</v>
      </c>
      <c r="B2123" s="256" t="s">
        <v>406</v>
      </c>
      <c r="C2123" s="257">
        <v>1</v>
      </c>
      <c r="D2123" s="155">
        <v>10.76</v>
      </c>
      <c r="E2123" s="155">
        <f>ROUND((C2123*D2123),4)</f>
        <v>10.76</v>
      </c>
    </row>
    <row r="2124" spans="1:5">
      <c r="A2124" s="253" t="s">
        <v>401</v>
      </c>
      <c r="B2124" s="253" t="s">
        <v>2</v>
      </c>
      <c r="C2124" s="254" t="s">
        <v>2</v>
      </c>
      <c r="D2124" s="255" t="s">
        <v>2</v>
      </c>
      <c r="E2124" s="255">
        <f>SUM(E2123:E2123)</f>
        <v>10.76</v>
      </c>
    </row>
    <row r="2125" spans="1:5" s="84" customFormat="1">
      <c r="A2125" s="253" t="s">
        <v>1673</v>
      </c>
      <c r="B2125" s="253" t="s">
        <v>399</v>
      </c>
      <c r="C2125" s="254" t="s">
        <v>1095</v>
      </c>
      <c r="D2125" s="255" t="s">
        <v>1096</v>
      </c>
      <c r="E2125" s="255" t="s">
        <v>1097</v>
      </c>
    </row>
    <row r="2126" spans="1:5">
      <c r="A2126" s="256" t="s">
        <v>1107</v>
      </c>
      <c r="B2126" s="256" t="s">
        <v>406</v>
      </c>
      <c r="C2126" s="257">
        <v>1</v>
      </c>
      <c r="D2126" s="155">
        <v>0.89910000000000001</v>
      </c>
      <c r="E2126" s="155">
        <f>ROUND((C2126*D2126),4)</f>
        <v>0.89910000000000001</v>
      </c>
    </row>
    <row r="2127" spans="1:5">
      <c r="A2127" s="256" t="s">
        <v>1114</v>
      </c>
      <c r="B2127" s="256" t="s">
        <v>406</v>
      </c>
      <c r="C2127" s="257">
        <v>1</v>
      </c>
      <c r="D2127" s="155">
        <v>0.72</v>
      </c>
      <c r="E2127" s="155">
        <f>ROUND((C2127*D2127),4)</f>
        <v>0.72</v>
      </c>
    </row>
    <row r="2128" spans="1:5">
      <c r="A2128" s="256" t="s">
        <v>1115</v>
      </c>
      <c r="B2128" s="256" t="s">
        <v>406</v>
      </c>
      <c r="C2128" s="257">
        <v>1</v>
      </c>
      <c r="D2128" s="155">
        <v>0.64</v>
      </c>
      <c r="E2128" s="155">
        <f>ROUND((C2128*D2128),4)</f>
        <v>0.64</v>
      </c>
    </row>
    <row r="2129" spans="1:5">
      <c r="A2129" s="256" t="s">
        <v>1102</v>
      </c>
      <c r="B2129" s="256" t="s">
        <v>406</v>
      </c>
      <c r="C2129" s="257">
        <v>1</v>
      </c>
      <c r="D2129" s="155">
        <v>0.3</v>
      </c>
      <c r="E2129" s="155">
        <f>ROUND((C2129*D2129),4)</f>
        <v>0.3</v>
      </c>
    </row>
    <row r="2130" spans="1:5">
      <c r="A2130" s="256" t="s">
        <v>1103</v>
      </c>
      <c r="B2130" s="256" t="s">
        <v>406</v>
      </c>
      <c r="C2130" s="257">
        <v>1</v>
      </c>
      <c r="D2130" s="155">
        <v>0.04</v>
      </c>
      <c r="E2130" s="155">
        <f>ROUND((C2130*D2130),4)</f>
        <v>0.04</v>
      </c>
    </row>
    <row r="2131" spans="1:5">
      <c r="A2131" s="253" t="s">
        <v>401</v>
      </c>
      <c r="B2131" s="253" t="s">
        <v>2</v>
      </c>
      <c r="C2131" s="254" t="s">
        <v>2</v>
      </c>
      <c r="D2131" s="255" t="s">
        <v>2</v>
      </c>
      <c r="E2131" s="255">
        <f>SUM(E2126:E2130)</f>
        <v>2.5991</v>
      </c>
    </row>
    <row r="2132" spans="1:5" s="84" customFormat="1">
      <c r="A2132" s="253" t="s">
        <v>402</v>
      </c>
      <c r="B2132" s="253" t="s">
        <v>2</v>
      </c>
      <c r="C2132" s="254" t="s">
        <v>2</v>
      </c>
      <c r="D2132" s="255" t="s">
        <v>2</v>
      </c>
      <c r="E2132" s="255">
        <f>E2124+E2131</f>
        <v>13.3591</v>
      </c>
    </row>
    <row r="2133" spans="1:5">
      <c r="A2133" s="261" t="s">
        <v>783</v>
      </c>
      <c r="B2133" s="261"/>
      <c r="C2133" s="262"/>
      <c r="D2133" s="263"/>
      <c r="E2133" s="263"/>
    </row>
    <row r="2134" spans="1:5">
      <c r="A2134" s="253" t="s">
        <v>784</v>
      </c>
      <c r="B2134" s="253"/>
      <c r="C2134" s="254"/>
      <c r="D2134" s="255"/>
      <c r="E2134" s="255"/>
    </row>
    <row r="2135" spans="1:5">
      <c r="A2135" s="253" t="s">
        <v>450</v>
      </c>
      <c r="B2135" s="253"/>
      <c r="C2135" s="254"/>
      <c r="D2135" s="255"/>
      <c r="E2135" s="255"/>
    </row>
    <row r="2136" spans="1:5">
      <c r="A2136" s="253" t="s">
        <v>1673</v>
      </c>
      <c r="B2136" s="253" t="s">
        <v>399</v>
      </c>
      <c r="C2136" s="254" t="s">
        <v>1095</v>
      </c>
      <c r="D2136" s="255" t="s">
        <v>1096</v>
      </c>
      <c r="E2136" s="255" t="s">
        <v>1097</v>
      </c>
    </row>
    <row r="2137" spans="1:5" ht="24.75">
      <c r="A2137" s="256" t="s">
        <v>1548</v>
      </c>
      <c r="B2137" s="256" t="s">
        <v>406</v>
      </c>
      <c r="C2137" s="257">
        <v>1</v>
      </c>
      <c r="D2137" s="155">
        <v>1.3173999999999999</v>
      </c>
      <c r="E2137" s="155">
        <f>ROUND((C2137*D2137),4)</f>
        <v>1.3173999999999999</v>
      </c>
    </row>
    <row r="2138" spans="1:5" ht="24.75">
      <c r="A2138" s="256" t="s">
        <v>1549</v>
      </c>
      <c r="B2138" s="256" t="s">
        <v>406</v>
      </c>
      <c r="C2138" s="257">
        <v>1</v>
      </c>
      <c r="D2138" s="155">
        <v>0.41520000000000001</v>
      </c>
      <c r="E2138" s="155">
        <f>ROUND((C2138*D2138),4)</f>
        <v>0.41520000000000001</v>
      </c>
    </row>
    <row r="2139" spans="1:5" s="84" customFormat="1" ht="24.75">
      <c r="A2139" s="256" t="s">
        <v>1550</v>
      </c>
      <c r="B2139" s="256" t="s">
        <v>406</v>
      </c>
      <c r="C2139" s="257">
        <v>1</v>
      </c>
      <c r="D2139" s="155">
        <v>1.3861000000000001</v>
      </c>
      <c r="E2139" s="155">
        <f>ROUND((C2139*D2139),4)</f>
        <v>1.3861000000000001</v>
      </c>
    </row>
    <row r="2140" spans="1:5" ht="24.75">
      <c r="A2140" s="256" t="s">
        <v>1692</v>
      </c>
      <c r="B2140" s="256" t="s">
        <v>406</v>
      </c>
      <c r="C2140" s="257">
        <v>1</v>
      </c>
      <c r="D2140" s="155">
        <v>3.1943999999999999</v>
      </c>
      <c r="E2140" s="155">
        <f>ROUND((C2140*D2140),4)</f>
        <v>3.1943999999999999</v>
      </c>
    </row>
    <row r="2141" spans="1:5">
      <c r="A2141" s="253" t="s">
        <v>401</v>
      </c>
      <c r="B2141" s="253" t="s">
        <v>2</v>
      </c>
      <c r="C2141" s="254" t="s">
        <v>2</v>
      </c>
      <c r="D2141" s="255" t="s">
        <v>2</v>
      </c>
      <c r="E2141" s="255">
        <f>SUM(E2137:E2140)</f>
        <v>6.3131000000000004</v>
      </c>
    </row>
    <row r="2142" spans="1:5" s="84" customFormat="1">
      <c r="A2142" s="253" t="s">
        <v>402</v>
      </c>
      <c r="B2142" s="253" t="s">
        <v>2</v>
      </c>
      <c r="C2142" s="254" t="s">
        <v>2</v>
      </c>
      <c r="D2142" s="255" t="s">
        <v>2</v>
      </c>
      <c r="E2142" s="255">
        <f>E2141</f>
        <v>6.3131000000000004</v>
      </c>
    </row>
    <row r="2143" spans="1:5">
      <c r="A2143" s="261" t="s">
        <v>785</v>
      </c>
      <c r="B2143" s="261"/>
      <c r="C2143" s="262"/>
      <c r="D2143" s="263"/>
      <c r="E2143" s="263"/>
    </row>
    <row r="2144" spans="1:5">
      <c r="A2144" s="253" t="s">
        <v>784</v>
      </c>
      <c r="B2144" s="253"/>
      <c r="C2144" s="254"/>
      <c r="D2144" s="255"/>
      <c r="E2144" s="255"/>
    </row>
    <row r="2145" spans="1:5">
      <c r="A2145" s="253" t="s">
        <v>597</v>
      </c>
      <c r="B2145" s="253"/>
      <c r="C2145" s="254"/>
      <c r="D2145" s="255"/>
      <c r="E2145" s="255"/>
    </row>
    <row r="2146" spans="1:5">
      <c r="A2146" s="253" t="s">
        <v>1673</v>
      </c>
      <c r="B2146" s="253" t="s">
        <v>399</v>
      </c>
      <c r="C2146" s="254" t="s">
        <v>1095</v>
      </c>
      <c r="D2146" s="255" t="s">
        <v>1096</v>
      </c>
      <c r="E2146" s="255" t="s">
        <v>1097</v>
      </c>
    </row>
    <row r="2147" spans="1:5" ht="24.75">
      <c r="A2147" s="256" t="s">
        <v>1548</v>
      </c>
      <c r="B2147" s="256" t="s">
        <v>406</v>
      </c>
      <c r="C2147" s="257">
        <v>1</v>
      </c>
      <c r="D2147" s="155">
        <v>1.3173999999999999</v>
      </c>
      <c r="E2147" s="155">
        <f>ROUND((C2147*D2147),4)</f>
        <v>1.3173999999999999</v>
      </c>
    </row>
    <row r="2148" spans="1:5" ht="24.75">
      <c r="A2148" s="256" t="s">
        <v>1549</v>
      </c>
      <c r="B2148" s="256" t="s">
        <v>406</v>
      </c>
      <c r="C2148" s="257">
        <v>1</v>
      </c>
      <c r="D2148" s="155">
        <v>0.41520000000000001</v>
      </c>
      <c r="E2148" s="155">
        <f>ROUND((C2148*D2148),4)</f>
        <v>0.41520000000000001</v>
      </c>
    </row>
    <row r="2149" spans="1:5" s="84" customFormat="1">
      <c r="A2149" s="253" t="s">
        <v>401</v>
      </c>
      <c r="B2149" s="253" t="s">
        <v>2</v>
      </c>
      <c r="C2149" s="254" t="s">
        <v>2</v>
      </c>
      <c r="D2149" s="255" t="s">
        <v>2</v>
      </c>
      <c r="E2149" s="255">
        <f>SUM(E2147:E2148)</f>
        <v>1.7325999999999999</v>
      </c>
    </row>
    <row r="2150" spans="1:5">
      <c r="A2150" s="253" t="s">
        <v>402</v>
      </c>
      <c r="B2150" s="253" t="s">
        <v>2</v>
      </c>
      <c r="C2150" s="254" t="s">
        <v>2</v>
      </c>
      <c r="D2150" s="255" t="s">
        <v>2</v>
      </c>
      <c r="E2150" s="255">
        <f>E2149</f>
        <v>1.7325999999999999</v>
      </c>
    </row>
    <row r="2151" spans="1:5">
      <c r="A2151" s="261" t="s">
        <v>645</v>
      </c>
      <c r="B2151" s="261"/>
      <c r="C2151" s="262"/>
      <c r="D2151" s="263"/>
      <c r="E2151" s="263"/>
    </row>
    <row r="2152" spans="1:5">
      <c r="A2152" s="253" t="s">
        <v>646</v>
      </c>
      <c r="B2152" s="253"/>
      <c r="C2152" s="254"/>
      <c r="D2152" s="255"/>
      <c r="E2152" s="255"/>
    </row>
    <row r="2153" spans="1:5">
      <c r="A2153" s="253" t="s">
        <v>405</v>
      </c>
      <c r="B2153" s="253"/>
      <c r="C2153" s="254"/>
      <c r="D2153" s="255"/>
      <c r="E2153" s="255"/>
    </row>
    <row r="2154" spans="1:5" s="84" customFormat="1">
      <c r="A2154" s="253" t="s">
        <v>1100</v>
      </c>
      <c r="B2154" s="253" t="s">
        <v>399</v>
      </c>
      <c r="C2154" s="254" t="s">
        <v>1095</v>
      </c>
      <c r="D2154" s="255" t="s">
        <v>1096</v>
      </c>
      <c r="E2154" s="255" t="s">
        <v>1097</v>
      </c>
    </row>
    <row r="2155" spans="1:5">
      <c r="A2155" s="256" t="s">
        <v>1551</v>
      </c>
      <c r="B2155" s="256" t="s">
        <v>406</v>
      </c>
      <c r="C2155" s="257">
        <v>1</v>
      </c>
      <c r="D2155" s="155">
        <v>9.65</v>
      </c>
      <c r="E2155" s="155">
        <f>ROUND((C2155*D2155),4)</f>
        <v>9.65</v>
      </c>
    </row>
    <row r="2156" spans="1:5">
      <c r="A2156" s="253" t="s">
        <v>401</v>
      </c>
      <c r="B2156" s="253" t="s">
        <v>2</v>
      </c>
      <c r="C2156" s="254" t="s">
        <v>2</v>
      </c>
      <c r="D2156" s="255" t="s">
        <v>2</v>
      </c>
      <c r="E2156" s="255">
        <f>SUM(E2155:E2155)</f>
        <v>9.65</v>
      </c>
    </row>
    <row r="2157" spans="1:5">
      <c r="A2157" s="253" t="s">
        <v>1673</v>
      </c>
      <c r="B2157" s="253" t="s">
        <v>399</v>
      </c>
      <c r="C2157" s="254" t="s">
        <v>1095</v>
      </c>
      <c r="D2157" s="255" t="s">
        <v>1096</v>
      </c>
      <c r="E2157" s="255" t="s">
        <v>1097</v>
      </c>
    </row>
    <row r="2158" spans="1:5">
      <c r="A2158" s="256" t="s">
        <v>1128</v>
      </c>
      <c r="B2158" s="256" t="s">
        <v>406</v>
      </c>
      <c r="C2158" s="257">
        <v>1</v>
      </c>
      <c r="D2158" s="155">
        <v>0.45879999999999999</v>
      </c>
      <c r="E2158" s="155">
        <f t="shared" ref="E2158:E2163" si="45">ROUND((C2158*D2158),4)</f>
        <v>0.45879999999999999</v>
      </c>
    </row>
    <row r="2159" spans="1:5">
      <c r="A2159" s="256" t="s">
        <v>1107</v>
      </c>
      <c r="B2159" s="256" t="s">
        <v>406</v>
      </c>
      <c r="C2159" s="257">
        <v>1</v>
      </c>
      <c r="D2159" s="155">
        <v>0.89910000000000001</v>
      </c>
      <c r="E2159" s="155">
        <f t="shared" si="45"/>
        <v>0.89910000000000001</v>
      </c>
    </row>
    <row r="2160" spans="1:5">
      <c r="A2160" s="256" t="s">
        <v>1114</v>
      </c>
      <c r="B2160" s="256" t="s">
        <v>406</v>
      </c>
      <c r="C2160" s="257">
        <v>1</v>
      </c>
      <c r="D2160" s="155">
        <v>0.72</v>
      </c>
      <c r="E2160" s="155">
        <f t="shared" si="45"/>
        <v>0.72</v>
      </c>
    </row>
    <row r="2161" spans="1:5" s="84" customFormat="1">
      <c r="A2161" s="256" t="s">
        <v>1115</v>
      </c>
      <c r="B2161" s="256" t="s">
        <v>406</v>
      </c>
      <c r="C2161" s="257">
        <v>1</v>
      </c>
      <c r="D2161" s="155">
        <v>0.64</v>
      </c>
      <c r="E2161" s="155">
        <f t="shared" si="45"/>
        <v>0.64</v>
      </c>
    </row>
    <row r="2162" spans="1:5">
      <c r="A2162" s="256" t="s">
        <v>1102</v>
      </c>
      <c r="B2162" s="256" t="s">
        <v>406</v>
      </c>
      <c r="C2162" s="257">
        <v>1</v>
      </c>
      <c r="D2162" s="155">
        <v>0.3</v>
      </c>
      <c r="E2162" s="155">
        <f t="shared" si="45"/>
        <v>0.3</v>
      </c>
    </row>
    <row r="2163" spans="1:5">
      <c r="A2163" s="256" t="s">
        <v>1103</v>
      </c>
      <c r="B2163" s="256" t="s">
        <v>406</v>
      </c>
      <c r="C2163" s="257">
        <v>1</v>
      </c>
      <c r="D2163" s="155">
        <v>0.04</v>
      </c>
      <c r="E2163" s="155">
        <f t="shared" si="45"/>
        <v>0.04</v>
      </c>
    </row>
    <row r="2164" spans="1:5">
      <c r="A2164" s="253" t="s">
        <v>401</v>
      </c>
      <c r="B2164" s="253" t="s">
        <v>2</v>
      </c>
      <c r="C2164" s="254" t="s">
        <v>2</v>
      </c>
      <c r="D2164" s="255" t="s">
        <v>2</v>
      </c>
      <c r="E2164" s="255">
        <f>SUM(E2158:E2163)</f>
        <v>3.0578999999999996</v>
      </c>
    </row>
    <row r="2165" spans="1:5">
      <c r="A2165" s="253" t="s">
        <v>402</v>
      </c>
      <c r="B2165" s="253" t="s">
        <v>2</v>
      </c>
      <c r="C2165" s="254" t="s">
        <v>2</v>
      </c>
      <c r="D2165" s="255" t="s">
        <v>2</v>
      </c>
      <c r="E2165" s="255">
        <f>E2156+E2164</f>
        <v>12.7079</v>
      </c>
    </row>
    <row r="2166" spans="1:5">
      <c r="A2166" s="261" t="s">
        <v>653</v>
      </c>
      <c r="B2166" s="261"/>
      <c r="C2166" s="262"/>
      <c r="D2166" s="263"/>
      <c r="E2166" s="263"/>
    </row>
    <row r="2167" spans="1:5">
      <c r="A2167" s="253" t="s">
        <v>654</v>
      </c>
      <c r="B2167" s="253"/>
      <c r="C2167" s="254"/>
      <c r="D2167" s="255"/>
      <c r="E2167" s="255"/>
    </row>
    <row r="2168" spans="1:5" s="84" customFormat="1">
      <c r="A2168" s="253" t="s">
        <v>405</v>
      </c>
      <c r="B2168" s="253"/>
      <c r="C2168" s="254"/>
      <c r="D2168" s="255"/>
      <c r="E2168" s="255"/>
    </row>
    <row r="2169" spans="1:5">
      <c r="A2169" s="253" t="s">
        <v>1100</v>
      </c>
      <c r="B2169" s="253" t="s">
        <v>399</v>
      </c>
      <c r="C2169" s="254" t="s">
        <v>1095</v>
      </c>
      <c r="D2169" s="255" t="s">
        <v>1096</v>
      </c>
      <c r="E2169" s="255" t="s">
        <v>1097</v>
      </c>
    </row>
    <row r="2170" spans="1:5">
      <c r="A2170" s="256" t="s">
        <v>1473</v>
      </c>
      <c r="B2170" s="256" t="s">
        <v>406</v>
      </c>
      <c r="C2170" s="257">
        <v>1</v>
      </c>
      <c r="D2170" s="155">
        <v>12.82</v>
      </c>
      <c r="E2170" s="155">
        <f>ROUND((C2170*D2170),4)</f>
        <v>12.82</v>
      </c>
    </row>
    <row r="2171" spans="1:5">
      <c r="A2171" s="253" t="s">
        <v>401</v>
      </c>
      <c r="B2171" s="253" t="s">
        <v>2</v>
      </c>
      <c r="C2171" s="254" t="s">
        <v>2</v>
      </c>
      <c r="D2171" s="255" t="s">
        <v>2</v>
      </c>
      <c r="E2171" s="255">
        <f>SUM(E2170:E2170)</f>
        <v>12.82</v>
      </c>
    </row>
    <row r="2172" spans="1:5">
      <c r="A2172" s="253" t="s">
        <v>1673</v>
      </c>
      <c r="B2172" s="253" t="s">
        <v>399</v>
      </c>
      <c r="C2172" s="254" t="s">
        <v>1095</v>
      </c>
      <c r="D2172" s="255" t="s">
        <v>1096</v>
      </c>
      <c r="E2172" s="255" t="s">
        <v>1097</v>
      </c>
    </row>
    <row r="2173" spans="1:5">
      <c r="A2173" s="256" t="s">
        <v>1128</v>
      </c>
      <c r="B2173" s="256" t="s">
        <v>406</v>
      </c>
      <c r="C2173" s="257">
        <v>1</v>
      </c>
      <c r="D2173" s="155">
        <v>0.45879999999999999</v>
      </c>
      <c r="E2173" s="155">
        <f t="shared" ref="E2173:E2178" si="46">ROUND((C2173*D2173),4)</f>
        <v>0.45879999999999999</v>
      </c>
    </row>
    <row r="2174" spans="1:5">
      <c r="A2174" s="256" t="s">
        <v>1107</v>
      </c>
      <c r="B2174" s="256" t="s">
        <v>406</v>
      </c>
      <c r="C2174" s="257">
        <v>1</v>
      </c>
      <c r="D2174" s="155">
        <v>0.89910000000000001</v>
      </c>
      <c r="E2174" s="155">
        <f t="shared" si="46"/>
        <v>0.89910000000000001</v>
      </c>
    </row>
    <row r="2175" spans="1:5">
      <c r="A2175" s="256" t="s">
        <v>1114</v>
      </c>
      <c r="B2175" s="256" t="s">
        <v>406</v>
      </c>
      <c r="C2175" s="257">
        <v>1</v>
      </c>
      <c r="D2175" s="155">
        <v>0.72</v>
      </c>
      <c r="E2175" s="155">
        <f t="shared" si="46"/>
        <v>0.72</v>
      </c>
    </row>
    <row r="2176" spans="1:5" s="84" customFormat="1">
      <c r="A2176" s="256" t="s">
        <v>1115</v>
      </c>
      <c r="B2176" s="256" t="s">
        <v>406</v>
      </c>
      <c r="C2176" s="257">
        <v>1</v>
      </c>
      <c r="D2176" s="155">
        <v>0.64</v>
      </c>
      <c r="E2176" s="155">
        <f t="shared" si="46"/>
        <v>0.64</v>
      </c>
    </row>
    <row r="2177" spans="1:5">
      <c r="A2177" s="256" t="s">
        <v>1102</v>
      </c>
      <c r="B2177" s="256" t="s">
        <v>406</v>
      </c>
      <c r="C2177" s="257">
        <v>1</v>
      </c>
      <c r="D2177" s="155">
        <v>0.3</v>
      </c>
      <c r="E2177" s="155">
        <f t="shared" si="46"/>
        <v>0.3</v>
      </c>
    </row>
    <row r="2178" spans="1:5">
      <c r="A2178" s="256" t="s">
        <v>1103</v>
      </c>
      <c r="B2178" s="256" t="s">
        <v>406</v>
      </c>
      <c r="C2178" s="257">
        <v>1</v>
      </c>
      <c r="D2178" s="155">
        <v>0.04</v>
      </c>
      <c r="E2178" s="155">
        <f t="shared" si="46"/>
        <v>0.04</v>
      </c>
    </row>
    <row r="2179" spans="1:5">
      <c r="A2179" s="253" t="s">
        <v>401</v>
      </c>
      <c r="B2179" s="253" t="s">
        <v>2</v>
      </c>
      <c r="C2179" s="254" t="s">
        <v>2</v>
      </c>
      <c r="D2179" s="255" t="s">
        <v>2</v>
      </c>
      <c r="E2179" s="255">
        <f>SUM(E2173:E2178)</f>
        <v>3.0578999999999996</v>
      </c>
    </row>
    <row r="2180" spans="1:5">
      <c r="A2180" s="253" t="s">
        <v>402</v>
      </c>
      <c r="B2180" s="253" t="s">
        <v>2</v>
      </c>
      <c r="C2180" s="254" t="s">
        <v>2</v>
      </c>
      <c r="D2180" s="255" t="s">
        <v>2</v>
      </c>
      <c r="E2180" s="255">
        <f>E2171+E2179</f>
        <v>15.8779</v>
      </c>
    </row>
    <row r="2181" spans="1:5">
      <c r="A2181" s="261" t="s">
        <v>1552</v>
      </c>
      <c r="B2181" s="261"/>
      <c r="C2181" s="262"/>
      <c r="D2181" s="263"/>
      <c r="E2181" s="263"/>
    </row>
    <row r="2182" spans="1:5">
      <c r="A2182" s="253" t="s">
        <v>1553</v>
      </c>
      <c r="B2182" s="253"/>
      <c r="C2182" s="254"/>
      <c r="D2182" s="255"/>
      <c r="E2182" s="255"/>
    </row>
    <row r="2183" spans="1:5">
      <c r="A2183" s="253" t="s">
        <v>398</v>
      </c>
      <c r="B2183" s="253"/>
      <c r="C2183" s="254"/>
      <c r="D2183" s="255"/>
      <c r="E2183" s="255"/>
    </row>
    <row r="2184" spans="1:5" s="84" customFormat="1">
      <c r="A2184" s="253" t="s">
        <v>1673</v>
      </c>
      <c r="B2184" s="253" t="s">
        <v>399</v>
      </c>
      <c r="C2184" s="254" t="s">
        <v>1095</v>
      </c>
      <c r="D2184" s="255" t="s">
        <v>1096</v>
      </c>
      <c r="E2184" s="255" t="s">
        <v>1097</v>
      </c>
    </row>
    <row r="2185" spans="1:5">
      <c r="A2185" s="256" t="s">
        <v>1554</v>
      </c>
      <c r="B2185" s="256" t="s">
        <v>400</v>
      </c>
      <c r="C2185" s="257">
        <v>1</v>
      </c>
      <c r="D2185" s="155">
        <v>1.32</v>
      </c>
      <c r="E2185" s="155">
        <f>ROUND((C2185*D2185),4)</f>
        <v>1.32</v>
      </c>
    </row>
    <row r="2186" spans="1:5">
      <c r="A2186" s="253" t="s">
        <v>401</v>
      </c>
      <c r="B2186" s="253" t="s">
        <v>2</v>
      </c>
      <c r="C2186" s="254" t="s">
        <v>2</v>
      </c>
      <c r="D2186" s="255" t="s">
        <v>2</v>
      </c>
      <c r="E2186" s="255">
        <f>SUM(E2185:E2185)</f>
        <v>1.32</v>
      </c>
    </row>
    <row r="2187" spans="1:5">
      <c r="A2187" s="253" t="s">
        <v>402</v>
      </c>
      <c r="B2187" s="253" t="s">
        <v>2</v>
      </c>
      <c r="C2187" s="254" t="s">
        <v>2</v>
      </c>
      <c r="D2187" s="255" t="s">
        <v>2</v>
      </c>
      <c r="E2187" s="255">
        <f>E2186</f>
        <v>1.32</v>
      </c>
    </row>
    <row r="2188" spans="1:5">
      <c r="A2188" s="261" t="s">
        <v>786</v>
      </c>
      <c r="B2188" s="261"/>
      <c r="C2188" s="262"/>
      <c r="D2188" s="263"/>
      <c r="E2188" s="263"/>
    </row>
    <row r="2189" spans="1:5">
      <c r="A2189" s="253" t="s">
        <v>787</v>
      </c>
      <c r="B2189" s="253"/>
      <c r="C2189" s="254"/>
      <c r="D2189" s="255"/>
      <c r="E2189" s="255"/>
    </row>
    <row r="2190" spans="1:5">
      <c r="A2190" s="253" t="s">
        <v>459</v>
      </c>
      <c r="B2190" s="253"/>
      <c r="C2190" s="254"/>
      <c r="D2190" s="255"/>
      <c r="E2190" s="255"/>
    </row>
    <row r="2191" spans="1:5" s="84" customFormat="1">
      <c r="A2191" s="253" t="s">
        <v>1673</v>
      </c>
      <c r="B2191" s="253" t="s">
        <v>399</v>
      </c>
      <c r="C2191" s="254" t="s">
        <v>1095</v>
      </c>
      <c r="D2191" s="255" t="s">
        <v>1096</v>
      </c>
      <c r="E2191" s="255" t="s">
        <v>1097</v>
      </c>
    </row>
    <row r="2192" spans="1:5">
      <c r="A2192" s="256" t="s">
        <v>1139</v>
      </c>
      <c r="B2192" s="256" t="s">
        <v>406</v>
      </c>
      <c r="C2192" s="257">
        <v>6</v>
      </c>
      <c r="D2192" s="155">
        <v>11.427899999999999</v>
      </c>
      <c r="E2192" s="155">
        <f t="shared" ref="E2192:E2198" si="47">ROUND((C2192*D2192),4)</f>
        <v>68.567400000000006</v>
      </c>
    </row>
    <row r="2193" spans="1:5" ht="36.75">
      <c r="A2193" s="256" t="s">
        <v>1394</v>
      </c>
      <c r="B2193" s="256" t="s">
        <v>453</v>
      </c>
      <c r="C2193" s="257">
        <v>0.71399999999999997</v>
      </c>
      <c r="D2193" s="155">
        <v>1.2099</v>
      </c>
      <c r="E2193" s="155">
        <f t="shared" si="47"/>
        <v>0.8639</v>
      </c>
    </row>
    <row r="2194" spans="1:5">
      <c r="A2194" s="256" t="s">
        <v>1226</v>
      </c>
      <c r="B2194" s="256" t="s">
        <v>1080</v>
      </c>
      <c r="C2194" s="257">
        <v>0.627</v>
      </c>
      <c r="D2194" s="155">
        <v>50</v>
      </c>
      <c r="E2194" s="155">
        <f t="shared" si="47"/>
        <v>31.35</v>
      </c>
    </row>
    <row r="2195" spans="1:5">
      <c r="A2195" s="256" t="s">
        <v>1396</v>
      </c>
      <c r="B2195" s="256" t="s">
        <v>423</v>
      </c>
      <c r="C2195" s="257">
        <v>293</v>
      </c>
      <c r="D2195" s="155">
        <v>0.41</v>
      </c>
      <c r="E2195" s="155">
        <f t="shared" si="47"/>
        <v>120.13</v>
      </c>
    </row>
    <row r="2196" spans="1:5">
      <c r="A2196" s="256" t="s">
        <v>1225</v>
      </c>
      <c r="B2196" s="256" t="s">
        <v>1080</v>
      </c>
      <c r="C2196" s="257">
        <v>0.20899999999999999</v>
      </c>
      <c r="D2196" s="155">
        <v>50</v>
      </c>
      <c r="E2196" s="155">
        <f t="shared" si="47"/>
        <v>10.45</v>
      </c>
    </row>
    <row r="2197" spans="1:5" ht="24.75">
      <c r="A2197" s="256" t="s">
        <v>1555</v>
      </c>
      <c r="B2197" s="256" t="s">
        <v>1080</v>
      </c>
      <c r="C2197" s="257">
        <v>0.91259999999999997</v>
      </c>
      <c r="D2197" s="155">
        <v>72</v>
      </c>
      <c r="E2197" s="155">
        <f t="shared" si="47"/>
        <v>65.7072</v>
      </c>
    </row>
    <row r="2198" spans="1:5" s="84" customFormat="1" ht="24.75">
      <c r="A2198" s="256" t="s">
        <v>1556</v>
      </c>
      <c r="B2198" s="256" t="s">
        <v>444</v>
      </c>
      <c r="C2198" s="257">
        <v>8</v>
      </c>
      <c r="D2198" s="155">
        <v>4.1900000000000004</v>
      </c>
      <c r="E2198" s="155">
        <f t="shared" si="47"/>
        <v>33.520000000000003</v>
      </c>
    </row>
    <row r="2199" spans="1:5">
      <c r="A2199" s="253" t="s">
        <v>401</v>
      </c>
      <c r="B2199" s="253" t="s">
        <v>2</v>
      </c>
      <c r="C2199" s="254" t="s">
        <v>2</v>
      </c>
      <c r="D2199" s="255" t="s">
        <v>2</v>
      </c>
      <c r="E2199" s="255">
        <f>SUM(E2192:E2198)</f>
        <v>330.58849999999995</v>
      </c>
    </row>
    <row r="2200" spans="1:5">
      <c r="A2200" s="253" t="s">
        <v>402</v>
      </c>
      <c r="B2200" s="253" t="s">
        <v>2</v>
      </c>
      <c r="C2200" s="254" t="s">
        <v>2</v>
      </c>
      <c r="D2200" s="255" t="s">
        <v>2</v>
      </c>
      <c r="E2200" s="255">
        <f>E2199</f>
        <v>330.58849999999995</v>
      </c>
    </row>
    <row r="2201" spans="1:5">
      <c r="A2201" s="261" t="s">
        <v>788</v>
      </c>
      <c r="B2201" s="261"/>
      <c r="C2201" s="262"/>
      <c r="D2201" s="263"/>
      <c r="E2201" s="263"/>
    </row>
    <row r="2202" spans="1:5">
      <c r="A2202" s="253" t="s">
        <v>789</v>
      </c>
      <c r="B2202" s="253"/>
      <c r="C2202" s="254"/>
      <c r="D2202" s="255"/>
      <c r="E2202" s="255"/>
    </row>
    <row r="2203" spans="1:5">
      <c r="A2203" s="253" t="s">
        <v>422</v>
      </c>
      <c r="B2203" s="253"/>
      <c r="C2203" s="254"/>
      <c r="D2203" s="255"/>
      <c r="E2203" s="255"/>
    </row>
    <row r="2204" spans="1:5">
      <c r="A2204" s="253" t="s">
        <v>1164</v>
      </c>
      <c r="B2204" s="253" t="s">
        <v>399</v>
      </c>
      <c r="C2204" s="254" t="s">
        <v>1095</v>
      </c>
      <c r="D2204" s="255" t="s">
        <v>1105</v>
      </c>
      <c r="E2204" s="255" t="s">
        <v>1106</v>
      </c>
    </row>
    <row r="2205" spans="1:5" s="84" customFormat="1" ht="24.75">
      <c r="A2205" s="256" t="s">
        <v>1557</v>
      </c>
      <c r="B2205" s="256" t="s">
        <v>435</v>
      </c>
      <c r="C2205" s="257">
        <v>2.5000000000000001E-2</v>
      </c>
      <c r="D2205" s="155">
        <v>6.57</v>
      </c>
      <c r="E2205" s="155">
        <f>ROUND((C2205*D2205),4)</f>
        <v>0.1643</v>
      </c>
    </row>
    <row r="2206" spans="1:5" ht="24.75">
      <c r="A2206" s="256" t="s">
        <v>1558</v>
      </c>
      <c r="B2206" s="256" t="s">
        <v>435</v>
      </c>
      <c r="C2206" s="257">
        <v>0.1</v>
      </c>
      <c r="D2206" s="155">
        <v>1.08</v>
      </c>
      <c r="E2206" s="155">
        <f>ROUND((C2206*D2206),4)</f>
        <v>0.108</v>
      </c>
    </row>
    <row r="2207" spans="1:5">
      <c r="A2207" s="253" t="s">
        <v>401</v>
      </c>
      <c r="B2207" s="253" t="s">
        <v>2</v>
      </c>
      <c r="C2207" s="254" t="s">
        <v>2</v>
      </c>
      <c r="D2207" s="255" t="s">
        <v>2</v>
      </c>
      <c r="E2207" s="255">
        <f>SUM(E2205:E2206)</f>
        <v>0.27229999999999999</v>
      </c>
    </row>
    <row r="2208" spans="1:5">
      <c r="A2208" s="253" t="s">
        <v>1673</v>
      </c>
      <c r="B2208" s="253" t="s">
        <v>399</v>
      </c>
      <c r="C2208" s="254" t="s">
        <v>1095</v>
      </c>
      <c r="D2208" s="255" t="s">
        <v>1096</v>
      </c>
      <c r="E2208" s="255" t="s">
        <v>1097</v>
      </c>
    </row>
    <row r="2209" spans="1:5">
      <c r="A2209" s="256" t="s">
        <v>1535</v>
      </c>
      <c r="B2209" s="256" t="s">
        <v>406</v>
      </c>
      <c r="C2209" s="257">
        <v>0.13800000000000001</v>
      </c>
      <c r="D2209" s="155">
        <v>12.687900000000001</v>
      </c>
      <c r="E2209" s="155">
        <f t="shared" ref="E2209:E2214" si="48">ROUND((C2209*D2209),4)</f>
        <v>1.7508999999999999</v>
      </c>
    </row>
    <row r="2210" spans="1:5">
      <c r="A2210" s="256" t="s">
        <v>1138</v>
      </c>
      <c r="B2210" s="256" t="s">
        <v>406</v>
      </c>
      <c r="C2210" s="257">
        <v>0.752</v>
      </c>
      <c r="D2210" s="155">
        <v>15.8779</v>
      </c>
      <c r="E2210" s="155">
        <f t="shared" si="48"/>
        <v>11.940200000000001</v>
      </c>
    </row>
    <row r="2211" spans="1:5" ht="24.75">
      <c r="A2211" s="256" t="s">
        <v>1559</v>
      </c>
      <c r="B2211" s="256" t="s">
        <v>306</v>
      </c>
      <c r="C2211" s="257">
        <v>0.188</v>
      </c>
      <c r="D2211" s="155">
        <v>74.211699999999993</v>
      </c>
      <c r="E2211" s="155">
        <f t="shared" si="48"/>
        <v>13.9518</v>
      </c>
    </row>
    <row r="2212" spans="1:5" s="84" customFormat="1" ht="24.75">
      <c r="A2212" s="256" t="s">
        <v>1560</v>
      </c>
      <c r="B2212" s="256" t="s">
        <v>444</v>
      </c>
      <c r="C2212" s="257">
        <v>0.01</v>
      </c>
      <c r="D2212" s="155">
        <v>5.21</v>
      </c>
      <c r="E2212" s="155">
        <f t="shared" si="48"/>
        <v>5.21E-2</v>
      </c>
    </row>
    <row r="2213" spans="1:5" ht="24.75">
      <c r="A2213" s="256" t="s">
        <v>1561</v>
      </c>
      <c r="B2213" s="256" t="s">
        <v>423</v>
      </c>
      <c r="C2213" s="257">
        <v>1.9E-2</v>
      </c>
      <c r="D2213" s="155">
        <v>8.02</v>
      </c>
      <c r="E2213" s="155">
        <f t="shared" si="48"/>
        <v>0.15240000000000001</v>
      </c>
    </row>
    <row r="2214" spans="1:5" ht="36.75">
      <c r="A2214" s="256" t="s">
        <v>1562</v>
      </c>
      <c r="B2214" s="256" t="s">
        <v>435</v>
      </c>
      <c r="C2214" s="257">
        <v>0.04</v>
      </c>
      <c r="D2214" s="155">
        <v>2.3199999999999998</v>
      </c>
      <c r="E2214" s="155">
        <f t="shared" si="48"/>
        <v>9.2799999999999994E-2</v>
      </c>
    </row>
    <row r="2215" spans="1:5">
      <c r="A2215" s="253" t="s">
        <v>401</v>
      </c>
      <c r="B2215" s="253" t="s">
        <v>2</v>
      </c>
      <c r="C2215" s="254" t="s">
        <v>2</v>
      </c>
      <c r="D2215" s="255" t="s">
        <v>2</v>
      </c>
      <c r="E2215" s="255">
        <f>SUM(E2209:E2214)</f>
        <v>27.940200000000001</v>
      </c>
    </row>
    <row r="2216" spans="1:5">
      <c r="A2216" s="253" t="s">
        <v>402</v>
      </c>
      <c r="B2216" s="253" t="s">
        <v>2</v>
      </c>
      <c r="C2216" s="254" t="s">
        <v>2</v>
      </c>
      <c r="D2216" s="255" t="s">
        <v>2</v>
      </c>
      <c r="E2216" s="255">
        <f>E2207+E2215</f>
        <v>28.212500000000002</v>
      </c>
    </row>
    <row r="2217" spans="1:5">
      <c r="A2217" s="261" t="s">
        <v>790</v>
      </c>
      <c r="B2217" s="261"/>
      <c r="C2217" s="262"/>
      <c r="D2217" s="263"/>
      <c r="E2217" s="263"/>
    </row>
    <row r="2218" spans="1:5">
      <c r="A2218" s="253" t="s">
        <v>773</v>
      </c>
      <c r="B2218" s="253"/>
      <c r="C2218" s="254"/>
      <c r="D2218" s="255"/>
      <c r="E2218" s="255"/>
    </row>
    <row r="2219" spans="1:5" s="84" customFormat="1">
      <c r="A2219" s="253" t="s">
        <v>547</v>
      </c>
      <c r="B2219" s="253"/>
      <c r="C2219" s="254"/>
      <c r="D2219" s="255"/>
      <c r="E2219" s="255"/>
    </row>
    <row r="2220" spans="1:5">
      <c r="A2220" s="253" t="s">
        <v>1673</v>
      </c>
      <c r="B2220" s="253" t="s">
        <v>399</v>
      </c>
      <c r="C2220" s="254" t="s">
        <v>1095</v>
      </c>
      <c r="D2220" s="255" t="s">
        <v>1096</v>
      </c>
      <c r="E2220" s="255" t="s">
        <v>1097</v>
      </c>
    </row>
    <row r="2221" spans="1:5">
      <c r="A2221" s="256" t="s">
        <v>1542</v>
      </c>
      <c r="B2221" s="256" t="s">
        <v>406</v>
      </c>
      <c r="C2221" s="257">
        <v>1.6199999999999999E-2</v>
      </c>
      <c r="D2221" s="155">
        <v>12.687900000000001</v>
      </c>
      <c r="E2221" s="155">
        <f>ROUND((C2221*D2221),4)</f>
        <v>0.20549999999999999</v>
      </c>
    </row>
    <row r="2222" spans="1:5">
      <c r="A2222" s="256" t="s">
        <v>1543</v>
      </c>
      <c r="B2222" s="256" t="s">
        <v>406</v>
      </c>
      <c r="C2222" s="257">
        <v>9.9299999999999999E-2</v>
      </c>
      <c r="D2222" s="155">
        <v>15.8779</v>
      </c>
      <c r="E2222" s="155">
        <f>ROUND((C2222*D2222),4)</f>
        <v>1.5767</v>
      </c>
    </row>
    <row r="2223" spans="1:5" ht="24.75">
      <c r="A2223" s="256" t="s">
        <v>1563</v>
      </c>
      <c r="B2223" s="256" t="s">
        <v>423</v>
      </c>
      <c r="C2223" s="257">
        <v>1</v>
      </c>
      <c r="D2223" s="155">
        <v>7.2462</v>
      </c>
      <c r="E2223" s="155">
        <f>ROUND((C2223*D2223),4)</f>
        <v>7.2462</v>
      </c>
    </row>
    <row r="2224" spans="1:5">
      <c r="A2224" s="256" t="s">
        <v>1544</v>
      </c>
      <c r="B2224" s="256" t="s">
        <v>423</v>
      </c>
      <c r="C2224" s="257">
        <v>2.5000000000000001E-2</v>
      </c>
      <c r="D2224" s="155">
        <v>7</v>
      </c>
      <c r="E2224" s="155">
        <f>ROUND((C2224*D2224),4)</f>
        <v>0.17499999999999999</v>
      </c>
    </row>
    <row r="2225" spans="1:5">
      <c r="A2225" s="256" t="s">
        <v>1545</v>
      </c>
      <c r="B2225" s="256" t="s">
        <v>400</v>
      </c>
      <c r="C2225" s="257">
        <v>0.74299999999999999</v>
      </c>
      <c r="D2225" s="155">
        <v>0.1</v>
      </c>
      <c r="E2225" s="155">
        <f>ROUND((C2225*D2225),4)</f>
        <v>7.4300000000000005E-2</v>
      </c>
    </row>
    <row r="2226" spans="1:5" s="84" customFormat="1">
      <c r="A2226" s="253" t="s">
        <v>401</v>
      </c>
      <c r="B2226" s="253" t="s">
        <v>2</v>
      </c>
      <c r="C2226" s="254" t="s">
        <v>2</v>
      </c>
      <c r="D2226" s="255" t="s">
        <v>2</v>
      </c>
      <c r="E2226" s="255">
        <f>SUM(E2221:E2225)</f>
        <v>9.2776999999999994</v>
      </c>
    </row>
    <row r="2227" spans="1:5">
      <c r="A2227" s="253" t="s">
        <v>402</v>
      </c>
      <c r="B2227" s="253" t="s">
        <v>2</v>
      </c>
      <c r="C2227" s="254" t="s">
        <v>2</v>
      </c>
      <c r="D2227" s="255" t="s">
        <v>2</v>
      </c>
      <c r="E2227" s="255">
        <f>E2226</f>
        <v>9.2776999999999994</v>
      </c>
    </row>
    <row r="2228" spans="1:5">
      <c r="A2228" s="261" t="s">
        <v>791</v>
      </c>
      <c r="B2228" s="261"/>
      <c r="C2228" s="262"/>
      <c r="D2228" s="263"/>
      <c r="E2228" s="263"/>
    </row>
    <row r="2229" spans="1:5">
      <c r="A2229" s="253" t="s">
        <v>792</v>
      </c>
      <c r="B2229" s="253"/>
      <c r="C2229" s="254"/>
      <c r="D2229" s="255"/>
      <c r="E2229" s="255"/>
    </row>
    <row r="2230" spans="1:5">
      <c r="A2230" s="253" t="s">
        <v>422</v>
      </c>
      <c r="B2230" s="253"/>
      <c r="C2230" s="254"/>
      <c r="D2230" s="255"/>
      <c r="E2230" s="255"/>
    </row>
    <row r="2231" spans="1:5">
      <c r="A2231" s="253" t="s">
        <v>1673</v>
      </c>
      <c r="B2231" s="253" t="s">
        <v>399</v>
      </c>
      <c r="C2231" s="254" t="s">
        <v>1095</v>
      </c>
      <c r="D2231" s="255" t="s">
        <v>1096</v>
      </c>
      <c r="E2231" s="255" t="s">
        <v>1097</v>
      </c>
    </row>
    <row r="2232" spans="1:5">
      <c r="A2232" s="256" t="s">
        <v>1139</v>
      </c>
      <c r="B2232" s="256" t="s">
        <v>406</v>
      </c>
      <c r="C2232" s="257">
        <v>1.7</v>
      </c>
      <c r="D2232" s="155">
        <v>11.427899999999999</v>
      </c>
      <c r="E2232" s="155">
        <f>ROUND((C2232*D2232),4)</f>
        <v>19.427399999999999</v>
      </c>
    </row>
    <row r="2233" spans="1:5" s="84" customFormat="1">
      <c r="A2233" s="256" t="s">
        <v>1160</v>
      </c>
      <c r="B2233" s="256" t="s">
        <v>406</v>
      </c>
      <c r="C2233" s="257">
        <v>1.6</v>
      </c>
      <c r="D2233" s="155">
        <v>15.8779</v>
      </c>
      <c r="E2233" s="155">
        <f>ROUND((C2233*D2233),4)</f>
        <v>25.404599999999999</v>
      </c>
    </row>
    <row r="2234" spans="1:5" ht="36.75">
      <c r="A2234" s="256" t="s">
        <v>1564</v>
      </c>
      <c r="B2234" s="256" t="s">
        <v>1080</v>
      </c>
      <c r="C2234" s="257">
        <v>2.1999999999999999E-2</v>
      </c>
      <c r="D2234" s="155">
        <v>316.84449999999998</v>
      </c>
      <c r="E2234" s="155">
        <f>ROUND((C2234*D2234),4)</f>
        <v>6.9706000000000001</v>
      </c>
    </row>
    <row r="2235" spans="1:5">
      <c r="A2235" s="256" t="s">
        <v>1565</v>
      </c>
      <c r="B2235" s="256" t="s">
        <v>400</v>
      </c>
      <c r="C2235" s="257">
        <v>160</v>
      </c>
      <c r="D2235" s="155">
        <v>0.28000000000000003</v>
      </c>
      <c r="E2235" s="155">
        <f>ROUND((C2235*D2235),4)</f>
        <v>44.8</v>
      </c>
    </row>
    <row r="2236" spans="1:5">
      <c r="A2236" s="253" t="s">
        <v>401</v>
      </c>
      <c r="B2236" s="253" t="s">
        <v>2</v>
      </c>
      <c r="C2236" s="254" t="s">
        <v>2</v>
      </c>
      <c r="D2236" s="255" t="s">
        <v>2</v>
      </c>
      <c r="E2236" s="255">
        <f>SUM(E2232:E2235)</f>
        <v>96.602599999999995</v>
      </c>
    </row>
    <row r="2237" spans="1:5">
      <c r="A2237" s="253" t="s">
        <v>402</v>
      </c>
      <c r="B2237" s="253" t="s">
        <v>2</v>
      </c>
      <c r="C2237" s="254" t="s">
        <v>2</v>
      </c>
      <c r="D2237" s="255" t="s">
        <v>2</v>
      </c>
      <c r="E2237" s="255">
        <f>E2236</f>
        <v>96.602599999999995</v>
      </c>
    </row>
    <row r="2238" spans="1:5">
      <c r="A2238" s="261" t="s">
        <v>793</v>
      </c>
      <c r="B2238" s="261"/>
      <c r="C2238" s="262"/>
      <c r="D2238" s="263"/>
      <c r="E2238" s="263"/>
    </row>
    <row r="2239" spans="1:5">
      <c r="A2239" s="253" t="s">
        <v>794</v>
      </c>
      <c r="B2239" s="253"/>
      <c r="C2239" s="254"/>
      <c r="D2239" s="255"/>
      <c r="E2239" s="255"/>
    </row>
    <row r="2240" spans="1:5" s="84" customFormat="1">
      <c r="A2240" s="253" t="s">
        <v>422</v>
      </c>
      <c r="B2240" s="253"/>
      <c r="C2240" s="254"/>
      <c r="D2240" s="255"/>
      <c r="E2240" s="255"/>
    </row>
    <row r="2241" spans="1:5">
      <c r="A2241" s="253" t="s">
        <v>1673</v>
      </c>
      <c r="B2241" s="253" t="s">
        <v>399</v>
      </c>
      <c r="C2241" s="254" t="s">
        <v>1095</v>
      </c>
      <c r="D2241" s="255" t="s">
        <v>1096</v>
      </c>
      <c r="E2241" s="255" t="s">
        <v>1097</v>
      </c>
    </row>
    <row r="2242" spans="1:5">
      <c r="A2242" s="256" t="s">
        <v>1139</v>
      </c>
      <c r="B2242" s="256" t="s">
        <v>406</v>
      </c>
      <c r="C2242" s="257">
        <v>0.8</v>
      </c>
      <c r="D2242" s="155">
        <v>11.427899999999999</v>
      </c>
      <c r="E2242" s="155">
        <f>ROUND((C2242*D2242),4)</f>
        <v>9.1423000000000005</v>
      </c>
    </row>
    <row r="2243" spans="1:5">
      <c r="A2243" s="256" t="s">
        <v>1160</v>
      </c>
      <c r="B2243" s="256" t="s">
        <v>406</v>
      </c>
      <c r="C2243" s="257">
        <v>1</v>
      </c>
      <c r="D2243" s="155">
        <v>15.8779</v>
      </c>
      <c r="E2243" s="155">
        <f>ROUND((C2243*D2243),4)</f>
        <v>15.8779</v>
      </c>
    </row>
    <row r="2244" spans="1:5" ht="24.75">
      <c r="A2244" s="256" t="s">
        <v>1566</v>
      </c>
      <c r="B2244" s="256" t="s">
        <v>1080</v>
      </c>
      <c r="C2244" s="257">
        <v>0.02</v>
      </c>
      <c r="D2244" s="155">
        <v>271.07249999999999</v>
      </c>
      <c r="E2244" s="155">
        <f>ROUND((C2244*D2244),4)</f>
        <v>5.4215</v>
      </c>
    </row>
    <row r="2245" spans="1:5">
      <c r="A2245" s="256" t="s">
        <v>1396</v>
      </c>
      <c r="B2245" s="256" t="s">
        <v>423</v>
      </c>
      <c r="C2245" s="257">
        <v>0.8</v>
      </c>
      <c r="D2245" s="155">
        <v>0.41</v>
      </c>
      <c r="E2245" s="155">
        <f>ROUND((C2245*D2245),4)</f>
        <v>0.32800000000000001</v>
      </c>
    </row>
    <row r="2246" spans="1:5">
      <c r="A2246" s="253" t="s">
        <v>401</v>
      </c>
      <c r="B2246" s="253" t="s">
        <v>2</v>
      </c>
      <c r="C2246" s="254" t="s">
        <v>2</v>
      </c>
      <c r="D2246" s="255" t="s">
        <v>2</v>
      </c>
      <c r="E2246" s="255">
        <f>SUM(E2242:E2245)</f>
        <v>30.769700000000004</v>
      </c>
    </row>
    <row r="2247" spans="1:5">
      <c r="A2247" s="253" t="s">
        <v>402</v>
      </c>
      <c r="B2247" s="253" t="s">
        <v>2</v>
      </c>
      <c r="C2247" s="254" t="s">
        <v>2</v>
      </c>
      <c r="D2247" s="255" t="s">
        <v>2</v>
      </c>
      <c r="E2247" s="255">
        <f>E2246</f>
        <v>30.769700000000004</v>
      </c>
    </row>
    <row r="2248" spans="1:5" s="84" customFormat="1">
      <c r="A2248" s="261" t="s">
        <v>795</v>
      </c>
      <c r="B2248" s="261"/>
      <c r="C2248" s="262"/>
      <c r="D2248" s="263"/>
      <c r="E2248" s="263"/>
    </row>
    <row r="2249" spans="1:5">
      <c r="A2249" s="253" t="s">
        <v>796</v>
      </c>
      <c r="B2249" s="253"/>
      <c r="C2249" s="254"/>
      <c r="D2249" s="255"/>
      <c r="E2249" s="255"/>
    </row>
    <row r="2250" spans="1:5">
      <c r="A2250" s="253" t="s">
        <v>405</v>
      </c>
      <c r="B2250" s="253"/>
      <c r="C2250" s="254"/>
      <c r="D2250" s="255"/>
      <c r="E2250" s="255"/>
    </row>
    <row r="2251" spans="1:5">
      <c r="A2251" s="253" t="s">
        <v>1164</v>
      </c>
      <c r="B2251" s="253" t="s">
        <v>399</v>
      </c>
      <c r="C2251" s="254" t="s">
        <v>1095</v>
      </c>
      <c r="D2251" s="255" t="s">
        <v>1105</v>
      </c>
      <c r="E2251" s="255" t="s">
        <v>1106</v>
      </c>
    </row>
    <row r="2252" spans="1:5">
      <c r="A2252" s="256" t="s">
        <v>1567</v>
      </c>
      <c r="B2252" s="256" t="s">
        <v>400</v>
      </c>
      <c r="C2252" s="257">
        <v>5.0000000000000002E-5</v>
      </c>
      <c r="D2252" s="155">
        <v>82081</v>
      </c>
      <c r="E2252" s="155">
        <f>ROUND((C2252*D2252),4)</f>
        <v>4.1040999999999999</v>
      </c>
    </row>
    <row r="2253" spans="1:5" ht="24.75">
      <c r="A2253" s="256" t="s">
        <v>1568</v>
      </c>
      <c r="B2253" s="256" t="s">
        <v>400</v>
      </c>
      <c r="C2253" s="257">
        <v>5.0000000000000002E-5</v>
      </c>
      <c r="D2253" s="155">
        <v>12705</v>
      </c>
      <c r="E2253" s="155">
        <f>ROUND((C2253*D2253),4)</f>
        <v>0.63529999999999998</v>
      </c>
    </row>
    <row r="2254" spans="1:5" ht="24.75">
      <c r="A2254" s="256" t="s">
        <v>1569</v>
      </c>
      <c r="B2254" s="256" t="s">
        <v>400</v>
      </c>
      <c r="C2254" s="257">
        <v>6.6000000000000005E-5</v>
      </c>
      <c r="D2254" s="155">
        <v>82081</v>
      </c>
      <c r="E2254" s="155">
        <f>ROUND((C2254*D2254),4)</f>
        <v>5.4173</v>
      </c>
    </row>
    <row r="2255" spans="1:5" s="84" customFormat="1" ht="24.75">
      <c r="A2255" s="256" t="s">
        <v>1570</v>
      </c>
      <c r="B2255" s="256" t="s">
        <v>400</v>
      </c>
      <c r="C2255" s="257">
        <v>6.6000000000000005E-5</v>
      </c>
      <c r="D2255" s="155">
        <v>12705</v>
      </c>
      <c r="E2255" s="155">
        <f>ROUND((C2255*D2255),4)</f>
        <v>0.83850000000000002</v>
      </c>
    </row>
    <row r="2256" spans="1:5" ht="24.75">
      <c r="A2256" s="256" t="s">
        <v>1571</v>
      </c>
      <c r="B2256" s="256" t="s">
        <v>444</v>
      </c>
      <c r="C2256" s="257">
        <v>23.284800000000001</v>
      </c>
      <c r="D2256" s="155">
        <v>2.99</v>
      </c>
      <c r="E2256" s="155">
        <f>ROUND((C2256*D2256),4)</f>
        <v>69.621600000000001</v>
      </c>
    </row>
    <row r="2257" spans="1:5">
      <c r="A2257" s="253" t="s">
        <v>401</v>
      </c>
      <c r="B2257" s="253" t="s">
        <v>2</v>
      </c>
      <c r="C2257" s="254" t="s">
        <v>2</v>
      </c>
      <c r="D2257" s="255" t="s">
        <v>2</v>
      </c>
      <c r="E2257" s="255">
        <f>SUM(E2252:E2256)</f>
        <v>80.616799999999998</v>
      </c>
    </row>
    <row r="2258" spans="1:5">
      <c r="A2258" s="253" t="s">
        <v>1100</v>
      </c>
      <c r="B2258" s="253" t="s">
        <v>399</v>
      </c>
      <c r="C2258" s="254" t="s">
        <v>1095</v>
      </c>
      <c r="D2258" s="255" t="s">
        <v>1096</v>
      </c>
      <c r="E2258" s="255" t="s">
        <v>1097</v>
      </c>
    </row>
    <row r="2259" spans="1:5">
      <c r="A2259" s="256" t="s">
        <v>1572</v>
      </c>
      <c r="B2259" s="256" t="s">
        <v>406</v>
      </c>
      <c r="C2259" s="257">
        <v>1</v>
      </c>
      <c r="D2259" s="155">
        <v>12.48</v>
      </c>
      <c r="E2259" s="155">
        <f>ROUND((C2259*D2259),4)</f>
        <v>12.48</v>
      </c>
    </row>
    <row r="2260" spans="1:5">
      <c r="A2260" s="253" t="s">
        <v>401</v>
      </c>
      <c r="B2260" s="253" t="s">
        <v>2</v>
      </c>
      <c r="C2260" s="254" t="s">
        <v>2</v>
      </c>
      <c r="D2260" s="255" t="s">
        <v>2</v>
      </c>
      <c r="E2260" s="255">
        <f>SUM(E2259:E2259)</f>
        <v>12.48</v>
      </c>
    </row>
    <row r="2261" spans="1:5">
      <c r="A2261" s="253" t="s">
        <v>402</v>
      </c>
      <c r="B2261" s="253" t="s">
        <v>2</v>
      </c>
      <c r="C2261" s="254" t="s">
        <v>2</v>
      </c>
      <c r="D2261" s="255" t="s">
        <v>2</v>
      </c>
      <c r="E2261" s="255">
        <f>E2257+E2260</f>
        <v>93.096800000000002</v>
      </c>
    </row>
    <row r="2262" spans="1:5" s="84" customFormat="1">
      <c r="A2262" s="261" t="s">
        <v>797</v>
      </c>
      <c r="B2262" s="261"/>
      <c r="C2262" s="262"/>
      <c r="D2262" s="263"/>
      <c r="E2262" s="263"/>
    </row>
    <row r="2263" spans="1:5">
      <c r="A2263" s="253" t="s">
        <v>796</v>
      </c>
      <c r="B2263" s="253"/>
      <c r="C2263" s="254"/>
      <c r="D2263" s="255"/>
      <c r="E2263" s="255"/>
    </row>
    <row r="2264" spans="1:5">
      <c r="A2264" s="253" t="s">
        <v>405</v>
      </c>
      <c r="B2264" s="253"/>
      <c r="C2264" s="254"/>
      <c r="D2264" s="255"/>
      <c r="E2264" s="255"/>
    </row>
    <row r="2265" spans="1:5">
      <c r="A2265" s="253" t="s">
        <v>1164</v>
      </c>
      <c r="B2265" s="253" t="s">
        <v>399</v>
      </c>
      <c r="C2265" s="254" t="s">
        <v>1095</v>
      </c>
      <c r="D2265" s="255" t="s">
        <v>1105</v>
      </c>
      <c r="E2265" s="255" t="s">
        <v>1106</v>
      </c>
    </row>
    <row r="2266" spans="1:5">
      <c r="A2266" s="256" t="s">
        <v>1567</v>
      </c>
      <c r="B2266" s="256" t="s">
        <v>400</v>
      </c>
      <c r="C2266" s="257">
        <v>5.0000000000000002E-5</v>
      </c>
      <c r="D2266" s="155">
        <v>82081</v>
      </c>
      <c r="E2266" s="155">
        <f>ROUND((C2266*D2266),4)</f>
        <v>4.1040999999999999</v>
      </c>
    </row>
    <row r="2267" spans="1:5" ht="24.75">
      <c r="A2267" s="256" t="s">
        <v>1568</v>
      </c>
      <c r="B2267" s="256" t="s">
        <v>400</v>
      </c>
      <c r="C2267" s="257">
        <v>5.0000000000000002E-5</v>
      </c>
      <c r="D2267" s="155">
        <v>12705</v>
      </c>
      <c r="E2267" s="155">
        <f>ROUND((C2267*D2267),4)</f>
        <v>0.63529999999999998</v>
      </c>
    </row>
    <row r="2268" spans="1:5">
      <c r="A2268" s="253" t="s">
        <v>401</v>
      </c>
      <c r="B2268" s="253" t="s">
        <v>2</v>
      </c>
      <c r="C2268" s="254" t="s">
        <v>2</v>
      </c>
      <c r="D2268" s="255" t="s">
        <v>2</v>
      </c>
      <c r="E2268" s="255">
        <f>SUM(E2266:E2267)</f>
        <v>4.7393999999999998</v>
      </c>
    </row>
    <row r="2269" spans="1:5" s="84" customFormat="1">
      <c r="A2269" s="253" t="s">
        <v>1100</v>
      </c>
      <c r="B2269" s="253" t="s">
        <v>399</v>
      </c>
      <c r="C2269" s="254" t="s">
        <v>1095</v>
      </c>
      <c r="D2269" s="255" t="s">
        <v>1096</v>
      </c>
      <c r="E2269" s="255" t="s">
        <v>1097</v>
      </c>
    </row>
    <row r="2270" spans="1:5">
      <c r="A2270" s="256" t="s">
        <v>1572</v>
      </c>
      <c r="B2270" s="256" t="s">
        <v>406</v>
      </c>
      <c r="C2270" s="257">
        <v>1</v>
      </c>
      <c r="D2270" s="155">
        <v>12.48</v>
      </c>
      <c r="E2270" s="155">
        <f>ROUND((C2270*D2270),4)</f>
        <v>12.48</v>
      </c>
    </row>
    <row r="2271" spans="1:5">
      <c r="A2271" s="253" t="s">
        <v>401</v>
      </c>
      <c r="B2271" s="253" t="s">
        <v>2</v>
      </c>
      <c r="C2271" s="254" t="s">
        <v>2</v>
      </c>
      <c r="D2271" s="255" t="s">
        <v>2</v>
      </c>
      <c r="E2271" s="255">
        <f>SUM(E2270:E2270)</f>
        <v>12.48</v>
      </c>
    </row>
    <row r="2272" spans="1:5">
      <c r="A2272" s="253" t="s">
        <v>402</v>
      </c>
      <c r="B2272" s="253" t="s">
        <v>2</v>
      </c>
      <c r="C2272" s="254" t="s">
        <v>2</v>
      </c>
      <c r="D2272" s="255" t="s">
        <v>2</v>
      </c>
      <c r="E2272" s="255">
        <f>E2268+E2271</f>
        <v>17.2194</v>
      </c>
    </row>
    <row r="2273" spans="1:5">
      <c r="A2273" s="261" t="s">
        <v>798</v>
      </c>
      <c r="B2273" s="261"/>
      <c r="C2273" s="262"/>
      <c r="D2273" s="263"/>
      <c r="E2273" s="263"/>
    </row>
    <row r="2274" spans="1:5">
      <c r="A2274" s="253" t="s">
        <v>799</v>
      </c>
      <c r="B2274" s="253"/>
      <c r="C2274" s="254"/>
      <c r="D2274" s="255"/>
      <c r="E2274" s="255"/>
    </row>
    <row r="2275" spans="1:5">
      <c r="A2275" s="253" t="s">
        <v>800</v>
      </c>
      <c r="B2275" s="253"/>
      <c r="C2275" s="254"/>
      <c r="D2275" s="255"/>
      <c r="E2275" s="255"/>
    </row>
    <row r="2276" spans="1:5" s="84" customFormat="1">
      <c r="A2276" s="253" t="s">
        <v>1673</v>
      </c>
      <c r="B2276" s="253" t="s">
        <v>399</v>
      </c>
      <c r="C2276" s="254" t="s">
        <v>1095</v>
      </c>
      <c r="D2276" s="255" t="s">
        <v>1096</v>
      </c>
      <c r="E2276" s="255" t="s">
        <v>1097</v>
      </c>
    </row>
    <row r="2277" spans="1:5" ht="36.75">
      <c r="A2277" s="256" t="s">
        <v>1756</v>
      </c>
      <c r="B2277" s="256" t="s">
        <v>406</v>
      </c>
      <c r="C2277" s="257">
        <v>0.01</v>
      </c>
      <c r="D2277" s="155">
        <v>78.657799999999995</v>
      </c>
      <c r="E2277" s="155">
        <f>ROUND((C2277*D2277),4)</f>
        <v>0.78659999999999997</v>
      </c>
    </row>
    <row r="2278" spans="1:5">
      <c r="A2278" s="253" t="s">
        <v>401</v>
      </c>
      <c r="B2278" s="253" t="s">
        <v>2</v>
      </c>
      <c r="C2278" s="254" t="s">
        <v>2</v>
      </c>
      <c r="D2278" s="255" t="s">
        <v>2</v>
      </c>
      <c r="E2278" s="255">
        <f>SUM(E2277:E2277)</f>
        <v>0.78659999999999997</v>
      </c>
    </row>
    <row r="2279" spans="1:5">
      <c r="A2279" s="253" t="s">
        <v>402</v>
      </c>
      <c r="B2279" s="253" t="s">
        <v>2</v>
      </c>
      <c r="C2279" s="254" t="s">
        <v>2</v>
      </c>
      <c r="D2279" s="255" t="s">
        <v>2</v>
      </c>
      <c r="E2279" s="255">
        <f>E2278</f>
        <v>0.78659999999999997</v>
      </c>
    </row>
    <row r="2280" spans="1:5">
      <c r="A2280" s="261" t="s">
        <v>801</v>
      </c>
      <c r="B2280" s="261"/>
      <c r="C2280" s="262"/>
      <c r="D2280" s="263"/>
      <c r="E2280" s="263"/>
    </row>
    <row r="2281" spans="1:5">
      <c r="A2281" s="253" t="s">
        <v>802</v>
      </c>
      <c r="B2281" s="253"/>
      <c r="C2281" s="254"/>
      <c r="D2281" s="255"/>
      <c r="E2281" s="255"/>
    </row>
    <row r="2282" spans="1:5">
      <c r="A2282" s="253" t="s">
        <v>803</v>
      </c>
      <c r="B2282" s="253"/>
      <c r="C2282" s="254"/>
      <c r="D2282" s="255"/>
      <c r="E2282" s="255"/>
    </row>
    <row r="2283" spans="1:5">
      <c r="A2283" s="253" t="s">
        <v>1100</v>
      </c>
      <c r="B2283" s="253" t="s">
        <v>399</v>
      </c>
      <c r="C2283" s="254" t="s">
        <v>1095</v>
      </c>
      <c r="D2283" s="255" t="s">
        <v>1096</v>
      </c>
      <c r="E2283" s="255" t="s">
        <v>1097</v>
      </c>
    </row>
    <row r="2284" spans="1:5">
      <c r="A2284" s="256" t="s">
        <v>1381</v>
      </c>
      <c r="B2284" s="256" t="s">
        <v>406</v>
      </c>
      <c r="C2284" s="257">
        <v>0.27</v>
      </c>
      <c r="D2284" s="155">
        <v>13.11</v>
      </c>
      <c r="E2284" s="155">
        <f>ROUND((C2284*D2284),4)</f>
        <v>3.5396999999999998</v>
      </c>
    </row>
    <row r="2285" spans="1:5">
      <c r="A2285" s="253" t="s">
        <v>401</v>
      </c>
      <c r="B2285" s="253" t="s">
        <v>2</v>
      </c>
      <c r="C2285" s="254" t="s">
        <v>2</v>
      </c>
      <c r="D2285" s="255" t="s">
        <v>2</v>
      </c>
      <c r="E2285" s="255">
        <f>SUM(E2284:E2284)</f>
        <v>3.5396999999999998</v>
      </c>
    </row>
    <row r="2286" spans="1:5" s="84" customFormat="1">
      <c r="A2286" s="253" t="s">
        <v>1673</v>
      </c>
      <c r="B2286" s="253" t="s">
        <v>399</v>
      </c>
      <c r="C2286" s="254" t="s">
        <v>1095</v>
      </c>
      <c r="D2286" s="255" t="s">
        <v>1096</v>
      </c>
      <c r="E2286" s="255" t="s">
        <v>1097</v>
      </c>
    </row>
    <row r="2287" spans="1:5" ht="24.75">
      <c r="A2287" s="256" t="s">
        <v>1385</v>
      </c>
      <c r="B2287" s="256" t="s">
        <v>583</v>
      </c>
      <c r="C2287" s="257">
        <v>3</v>
      </c>
      <c r="D2287" s="155">
        <v>3.53</v>
      </c>
      <c r="E2287" s="155">
        <v>0.11</v>
      </c>
    </row>
    <row r="2288" spans="1:5">
      <c r="A2288" s="253" t="s">
        <v>401</v>
      </c>
      <c r="B2288" s="253" t="s">
        <v>2</v>
      </c>
      <c r="C2288" s="254" t="s">
        <v>2</v>
      </c>
      <c r="D2288" s="255" t="s">
        <v>2</v>
      </c>
      <c r="E2288" s="255">
        <f>SUM(E2287:E2287)</f>
        <v>0.11</v>
      </c>
    </row>
    <row r="2289" spans="1:5">
      <c r="A2289" s="253" t="s">
        <v>402</v>
      </c>
      <c r="B2289" s="253" t="s">
        <v>2</v>
      </c>
      <c r="C2289" s="254" t="s">
        <v>2</v>
      </c>
      <c r="D2289" s="255" t="s">
        <v>2</v>
      </c>
      <c r="E2289" s="255">
        <f>E2285+E2288</f>
        <v>3.6496999999999997</v>
      </c>
    </row>
    <row r="2290" spans="1:5">
      <c r="A2290" s="261" t="s">
        <v>804</v>
      </c>
      <c r="B2290" s="261"/>
      <c r="C2290" s="262"/>
      <c r="D2290" s="263"/>
      <c r="E2290" s="263"/>
    </row>
    <row r="2291" spans="1:5">
      <c r="A2291" s="253" t="s">
        <v>805</v>
      </c>
      <c r="B2291" s="253"/>
      <c r="C2291" s="254"/>
      <c r="D2291" s="255"/>
      <c r="E2291" s="255"/>
    </row>
    <row r="2292" spans="1:5">
      <c r="A2292" s="253" t="s">
        <v>486</v>
      </c>
      <c r="B2292" s="253"/>
      <c r="C2292" s="254"/>
      <c r="D2292" s="255"/>
      <c r="E2292" s="255"/>
    </row>
    <row r="2293" spans="1:5" s="84" customFormat="1">
      <c r="A2293" s="253" t="s">
        <v>1100</v>
      </c>
      <c r="B2293" s="253" t="s">
        <v>399</v>
      </c>
      <c r="C2293" s="254" t="s">
        <v>1095</v>
      </c>
      <c r="D2293" s="255" t="s">
        <v>1096</v>
      </c>
      <c r="E2293" s="255" t="s">
        <v>1097</v>
      </c>
    </row>
    <row r="2294" spans="1:5">
      <c r="A2294" s="256" t="s">
        <v>1381</v>
      </c>
      <c r="B2294" s="256" t="s">
        <v>406</v>
      </c>
      <c r="C2294" s="257">
        <v>0.75</v>
      </c>
      <c r="D2294" s="155">
        <v>13.11</v>
      </c>
      <c r="E2294" s="155">
        <f>ROUND((C2294*D2294),4)</f>
        <v>9.8324999999999996</v>
      </c>
    </row>
    <row r="2295" spans="1:5">
      <c r="A2295" s="253" t="s">
        <v>401</v>
      </c>
      <c r="B2295" s="253" t="s">
        <v>2</v>
      </c>
      <c r="C2295" s="254" t="s">
        <v>2</v>
      </c>
      <c r="D2295" s="255" t="s">
        <v>2</v>
      </c>
      <c r="E2295" s="255">
        <f>SUM(E2294:E2294)</f>
        <v>9.8324999999999996</v>
      </c>
    </row>
    <row r="2296" spans="1:5">
      <c r="A2296" s="253" t="s">
        <v>1673</v>
      </c>
      <c r="B2296" s="253" t="s">
        <v>399</v>
      </c>
      <c r="C2296" s="254" t="s">
        <v>1095</v>
      </c>
      <c r="D2296" s="255" t="s">
        <v>1096</v>
      </c>
      <c r="E2296" s="255" t="s">
        <v>1097</v>
      </c>
    </row>
    <row r="2297" spans="1:5" ht="36.75">
      <c r="A2297" s="256" t="s">
        <v>1756</v>
      </c>
      <c r="B2297" s="256" t="s">
        <v>406</v>
      </c>
      <c r="C2297" s="257">
        <v>5.0000000000000001E-3</v>
      </c>
      <c r="D2297" s="155">
        <v>78.657799999999995</v>
      </c>
      <c r="E2297" s="155">
        <f>ROUND((C2297*D2297),4)</f>
        <v>0.39329999999999998</v>
      </c>
    </row>
    <row r="2298" spans="1:5" ht="36.75">
      <c r="A2298" s="256" t="s">
        <v>1757</v>
      </c>
      <c r="B2298" s="256" t="s">
        <v>406</v>
      </c>
      <c r="C2298" s="257">
        <v>0.375</v>
      </c>
      <c r="D2298" s="155">
        <v>18.658899999999999</v>
      </c>
      <c r="E2298" s="155">
        <f>ROUND((C2298*D2298),4)</f>
        <v>6.9970999999999997</v>
      </c>
    </row>
    <row r="2299" spans="1:5" ht="24.75">
      <c r="A2299" s="256" t="s">
        <v>1385</v>
      </c>
      <c r="B2299" s="256" t="s">
        <v>583</v>
      </c>
      <c r="C2299" s="257">
        <v>3</v>
      </c>
      <c r="D2299" s="155">
        <v>9.83</v>
      </c>
      <c r="E2299" s="155">
        <v>0.28999999999999998</v>
      </c>
    </row>
    <row r="2300" spans="1:5" s="84" customFormat="1">
      <c r="A2300" s="253" t="s">
        <v>401</v>
      </c>
      <c r="B2300" s="253" t="s">
        <v>2</v>
      </c>
      <c r="C2300" s="254" t="s">
        <v>2</v>
      </c>
      <c r="D2300" s="255" t="s">
        <v>2</v>
      </c>
      <c r="E2300" s="255">
        <f>SUM(E2297:E2299)</f>
        <v>7.6803999999999997</v>
      </c>
    </row>
    <row r="2301" spans="1:5">
      <c r="A2301" s="253" t="s">
        <v>402</v>
      </c>
      <c r="B2301" s="253" t="s">
        <v>2</v>
      </c>
      <c r="C2301" s="254" t="s">
        <v>2</v>
      </c>
      <c r="D2301" s="255" t="s">
        <v>2</v>
      </c>
      <c r="E2301" s="255">
        <f>E2295+E2300</f>
        <v>17.512899999999998</v>
      </c>
    </row>
    <row r="2302" spans="1:5">
      <c r="A2302" s="261" t="s">
        <v>806</v>
      </c>
      <c r="B2302" s="261"/>
      <c r="C2302" s="262"/>
      <c r="D2302" s="263"/>
      <c r="E2302" s="263"/>
    </row>
    <row r="2303" spans="1:5">
      <c r="A2303" s="253" t="s">
        <v>599</v>
      </c>
      <c r="B2303" s="253"/>
      <c r="C2303" s="254"/>
      <c r="D2303" s="255"/>
      <c r="E2303" s="255"/>
    </row>
    <row r="2304" spans="1:5">
      <c r="A2304" s="253" t="s">
        <v>405</v>
      </c>
      <c r="B2304" s="253"/>
      <c r="C2304" s="254"/>
      <c r="D2304" s="255"/>
      <c r="E2304" s="255"/>
    </row>
    <row r="2305" spans="1:5">
      <c r="A2305" s="253" t="s">
        <v>1164</v>
      </c>
      <c r="B2305" s="253" t="s">
        <v>399</v>
      </c>
      <c r="C2305" s="254" t="s">
        <v>1095</v>
      </c>
      <c r="D2305" s="255" t="s">
        <v>1105</v>
      </c>
      <c r="E2305" s="255" t="s">
        <v>1106</v>
      </c>
    </row>
    <row r="2306" spans="1:5" ht="24.75">
      <c r="A2306" s="256" t="s">
        <v>1573</v>
      </c>
      <c r="B2306" s="256" t="s">
        <v>400</v>
      </c>
      <c r="C2306" s="257">
        <v>6.0000000000000002E-5</v>
      </c>
      <c r="D2306" s="155">
        <v>31887.75</v>
      </c>
      <c r="E2306" s="155">
        <f>ROUND((C2306*D2306),4)</f>
        <v>1.9133</v>
      </c>
    </row>
    <row r="2307" spans="1:5" s="84" customFormat="1">
      <c r="A2307" s="253" t="s">
        <v>401</v>
      </c>
      <c r="B2307" s="253" t="s">
        <v>2</v>
      </c>
      <c r="C2307" s="254" t="s">
        <v>2</v>
      </c>
      <c r="D2307" s="255" t="s">
        <v>2</v>
      </c>
      <c r="E2307" s="255">
        <f>SUM(E2306:E2306)</f>
        <v>1.9133</v>
      </c>
    </row>
    <row r="2308" spans="1:5">
      <c r="A2308" s="253" t="s">
        <v>402</v>
      </c>
      <c r="B2308" s="253" t="s">
        <v>2</v>
      </c>
      <c r="C2308" s="254" t="s">
        <v>2</v>
      </c>
      <c r="D2308" s="255" t="s">
        <v>2</v>
      </c>
      <c r="E2308" s="255">
        <f>E2307</f>
        <v>1.9133</v>
      </c>
    </row>
    <row r="2309" spans="1:5">
      <c r="A2309" s="261" t="s">
        <v>807</v>
      </c>
      <c r="B2309" s="261"/>
      <c r="C2309" s="262"/>
      <c r="D2309" s="263"/>
      <c r="E2309" s="263"/>
    </row>
    <row r="2310" spans="1:5">
      <c r="A2310" s="253" t="s">
        <v>595</v>
      </c>
      <c r="B2310" s="253"/>
      <c r="C2310" s="254"/>
      <c r="D2310" s="255"/>
      <c r="E2310" s="255"/>
    </row>
    <row r="2311" spans="1:5">
      <c r="A2311" s="253" t="s">
        <v>405</v>
      </c>
      <c r="B2311" s="253"/>
      <c r="C2311" s="254"/>
      <c r="D2311" s="255"/>
      <c r="E2311" s="255"/>
    </row>
    <row r="2312" spans="1:5">
      <c r="A2312" s="253" t="s">
        <v>1164</v>
      </c>
      <c r="B2312" s="253" t="s">
        <v>399</v>
      </c>
      <c r="C2312" s="254" t="s">
        <v>1095</v>
      </c>
      <c r="D2312" s="255" t="s">
        <v>1105</v>
      </c>
      <c r="E2312" s="255" t="s">
        <v>1106</v>
      </c>
    </row>
    <row r="2313" spans="1:5" ht="36.75">
      <c r="A2313" s="256" t="s">
        <v>1574</v>
      </c>
      <c r="B2313" s="256" t="s">
        <v>400</v>
      </c>
      <c r="C2313" s="257">
        <v>7.6199999999999995E-5</v>
      </c>
      <c r="D2313" s="155">
        <v>217551.34</v>
      </c>
      <c r="E2313" s="155">
        <f>ROUND((C2313*D2313),4)</f>
        <v>16.577400000000001</v>
      </c>
    </row>
    <row r="2314" spans="1:5" s="84" customFormat="1">
      <c r="A2314" s="253" t="s">
        <v>401</v>
      </c>
      <c r="B2314" s="253" t="s">
        <v>2</v>
      </c>
      <c r="C2314" s="254" t="s">
        <v>2</v>
      </c>
      <c r="D2314" s="255" t="s">
        <v>2</v>
      </c>
      <c r="E2314" s="255">
        <f>SUM(E2313:E2313)</f>
        <v>16.577400000000001</v>
      </c>
    </row>
    <row r="2315" spans="1:5">
      <c r="A2315" s="253" t="s">
        <v>402</v>
      </c>
      <c r="B2315" s="253" t="s">
        <v>2</v>
      </c>
      <c r="C2315" s="254" t="s">
        <v>2</v>
      </c>
      <c r="D2315" s="255" t="s">
        <v>2</v>
      </c>
      <c r="E2315" s="255">
        <f>E2314</f>
        <v>16.577400000000001</v>
      </c>
    </row>
    <row r="2316" spans="1:5">
      <c r="A2316" s="261" t="s">
        <v>808</v>
      </c>
      <c r="B2316" s="261"/>
      <c r="C2316" s="262"/>
      <c r="D2316" s="263"/>
      <c r="E2316" s="263"/>
    </row>
    <row r="2317" spans="1:5">
      <c r="A2317" s="253" t="s">
        <v>1081</v>
      </c>
      <c r="B2317" s="253"/>
      <c r="C2317" s="254"/>
      <c r="D2317" s="255"/>
      <c r="E2317" s="255"/>
    </row>
    <row r="2318" spans="1:5">
      <c r="A2318" s="253" t="s">
        <v>405</v>
      </c>
      <c r="B2318" s="253"/>
      <c r="C2318" s="254"/>
      <c r="D2318" s="255"/>
      <c r="E2318" s="255"/>
    </row>
    <row r="2319" spans="1:5">
      <c r="A2319" s="253" t="s">
        <v>1164</v>
      </c>
      <c r="B2319" s="253" t="s">
        <v>399</v>
      </c>
      <c r="C2319" s="254" t="s">
        <v>1095</v>
      </c>
      <c r="D2319" s="255" t="s">
        <v>1105</v>
      </c>
      <c r="E2319" s="255" t="s">
        <v>1106</v>
      </c>
    </row>
    <row r="2320" spans="1:5" ht="24.75">
      <c r="A2320" s="256" t="s">
        <v>1758</v>
      </c>
      <c r="B2320" s="256" t="s">
        <v>400</v>
      </c>
      <c r="C2320" s="257">
        <v>8.4900000000000004E-5</v>
      </c>
      <c r="D2320" s="155">
        <v>27599.99</v>
      </c>
      <c r="E2320" s="155">
        <f>ROUND((C2320*D2320),4)</f>
        <v>2.3431999999999999</v>
      </c>
    </row>
    <row r="2321" spans="1:5" s="84" customFormat="1" ht="36.75">
      <c r="A2321" s="256" t="s">
        <v>1575</v>
      </c>
      <c r="B2321" s="256" t="s">
        <v>400</v>
      </c>
      <c r="C2321" s="257">
        <v>8.4900000000000004E-5</v>
      </c>
      <c r="D2321" s="155">
        <v>10574.66</v>
      </c>
      <c r="E2321" s="155">
        <f>ROUND((C2321*D2321),4)</f>
        <v>0.89780000000000004</v>
      </c>
    </row>
    <row r="2322" spans="1:5">
      <c r="A2322" s="253" t="s">
        <v>401</v>
      </c>
      <c r="B2322" s="253" t="s">
        <v>2</v>
      </c>
      <c r="C2322" s="254" t="s">
        <v>2</v>
      </c>
      <c r="D2322" s="255" t="s">
        <v>2</v>
      </c>
      <c r="E2322" s="255">
        <f>SUM(E2320:E2321)</f>
        <v>3.2410000000000001</v>
      </c>
    </row>
    <row r="2323" spans="1:5">
      <c r="A2323" s="253" t="s">
        <v>402</v>
      </c>
      <c r="B2323" s="253" t="s">
        <v>2</v>
      </c>
      <c r="C2323" s="254" t="s">
        <v>2</v>
      </c>
      <c r="D2323" s="255" t="s">
        <v>2</v>
      </c>
      <c r="E2323" s="255">
        <f>E2322</f>
        <v>3.2410000000000001</v>
      </c>
    </row>
    <row r="2324" spans="1:5">
      <c r="A2324" s="261" t="s">
        <v>809</v>
      </c>
      <c r="B2324" s="261"/>
      <c r="C2324" s="262"/>
      <c r="D2324" s="263"/>
      <c r="E2324" s="263"/>
    </row>
    <row r="2325" spans="1:5">
      <c r="A2325" s="253" t="s">
        <v>604</v>
      </c>
      <c r="B2325" s="253"/>
      <c r="C2325" s="254"/>
      <c r="D2325" s="255"/>
      <c r="E2325" s="255"/>
    </row>
    <row r="2326" spans="1:5">
      <c r="A2326" s="253" t="s">
        <v>405</v>
      </c>
      <c r="B2326" s="253"/>
      <c r="C2326" s="254"/>
      <c r="D2326" s="255"/>
      <c r="E2326" s="255"/>
    </row>
    <row r="2327" spans="1:5">
      <c r="A2327" s="253" t="s">
        <v>1164</v>
      </c>
      <c r="B2327" s="253" t="s">
        <v>399</v>
      </c>
      <c r="C2327" s="254" t="s">
        <v>1095</v>
      </c>
      <c r="D2327" s="255" t="s">
        <v>1105</v>
      </c>
      <c r="E2327" s="255" t="s">
        <v>1106</v>
      </c>
    </row>
    <row r="2328" spans="1:5" s="84" customFormat="1" ht="36.75">
      <c r="A2328" s="256" t="s">
        <v>1576</v>
      </c>
      <c r="B2328" s="256" t="s">
        <v>400</v>
      </c>
      <c r="C2328" s="257">
        <v>6.8999999999999997E-5</v>
      </c>
      <c r="D2328" s="155">
        <v>14520</v>
      </c>
      <c r="E2328" s="155">
        <f>ROUND((C2328*D2328),4)</f>
        <v>1.0019</v>
      </c>
    </row>
    <row r="2329" spans="1:5" ht="24.75">
      <c r="A2329" s="256" t="s">
        <v>1577</v>
      </c>
      <c r="B2329" s="256" t="s">
        <v>400</v>
      </c>
      <c r="C2329" s="257">
        <v>6.8999999999999997E-5</v>
      </c>
      <c r="D2329" s="155">
        <v>15608.7</v>
      </c>
      <c r="E2329" s="155">
        <f>ROUND((C2329*D2329),4)</f>
        <v>1.077</v>
      </c>
    </row>
    <row r="2330" spans="1:5">
      <c r="A2330" s="253" t="s">
        <v>401</v>
      </c>
      <c r="B2330" s="253" t="s">
        <v>2</v>
      </c>
      <c r="C2330" s="254" t="s">
        <v>2</v>
      </c>
      <c r="D2330" s="255" t="s">
        <v>2</v>
      </c>
      <c r="E2330" s="255">
        <f>SUM(E2328:E2329)</f>
        <v>2.0789</v>
      </c>
    </row>
    <row r="2331" spans="1:5">
      <c r="A2331" s="253" t="s">
        <v>402</v>
      </c>
      <c r="B2331" s="253" t="s">
        <v>2</v>
      </c>
      <c r="C2331" s="254" t="s">
        <v>2</v>
      </c>
      <c r="D2331" s="255" t="s">
        <v>2</v>
      </c>
      <c r="E2331" s="255">
        <f>E2330</f>
        <v>2.0789</v>
      </c>
    </row>
    <row r="2332" spans="1:5">
      <c r="A2332" s="261" t="s">
        <v>810</v>
      </c>
      <c r="B2332" s="261"/>
      <c r="C2332" s="262"/>
      <c r="D2332" s="263"/>
      <c r="E2332" s="263"/>
    </row>
    <row r="2333" spans="1:5">
      <c r="A2333" s="253" t="s">
        <v>761</v>
      </c>
      <c r="B2333" s="253"/>
      <c r="C2333" s="254"/>
      <c r="D2333" s="255"/>
      <c r="E2333" s="255"/>
    </row>
    <row r="2334" spans="1:5">
      <c r="A2334" s="253" t="s">
        <v>405</v>
      </c>
      <c r="B2334" s="253"/>
      <c r="C2334" s="254"/>
      <c r="D2334" s="255"/>
      <c r="E2334" s="255"/>
    </row>
    <row r="2335" spans="1:5" s="84" customFormat="1">
      <c r="A2335" s="253" t="s">
        <v>1164</v>
      </c>
      <c r="B2335" s="253" t="s">
        <v>399</v>
      </c>
      <c r="C2335" s="254" t="s">
        <v>1095</v>
      </c>
      <c r="D2335" s="255" t="s">
        <v>1105</v>
      </c>
      <c r="E2335" s="255" t="s">
        <v>1106</v>
      </c>
    </row>
    <row r="2336" spans="1:5" ht="24.75">
      <c r="A2336" s="256" t="s">
        <v>1578</v>
      </c>
      <c r="B2336" s="256" t="s">
        <v>400</v>
      </c>
      <c r="C2336" s="257">
        <v>5.0000000000000002E-5</v>
      </c>
      <c r="D2336" s="155">
        <v>946622.08</v>
      </c>
      <c r="E2336" s="155">
        <f>ROUND((C2336*D2336),4)</f>
        <v>47.331099999999999</v>
      </c>
    </row>
    <row r="2337" spans="1:5">
      <c r="A2337" s="253" t="s">
        <v>401</v>
      </c>
      <c r="B2337" s="253" t="s">
        <v>2</v>
      </c>
      <c r="C2337" s="254" t="s">
        <v>2</v>
      </c>
      <c r="D2337" s="255" t="s">
        <v>2</v>
      </c>
      <c r="E2337" s="255">
        <f>SUM(E2336:E2336)</f>
        <v>47.331099999999999</v>
      </c>
    </row>
    <row r="2338" spans="1:5">
      <c r="A2338" s="253" t="s">
        <v>402</v>
      </c>
      <c r="B2338" s="253" t="s">
        <v>2</v>
      </c>
      <c r="C2338" s="254" t="s">
        <v>2</v>
      </c>
      <c r="D2338" s="255" t="s">
        <v>2</v>
      </c>
      <c r="E2338" s="255">
        <f>E2337</f>
        <v>47.331099999999999</v>
      </c>
    </row>
    <row r="2339" spans="1:5">
      <c r="A2339" s="261" t="s">
        <v>811</v>
      </c>
      <c r="B2339" s="261"/>
      <c r="C2339" s="262"/>
      <c r="D2339" s="263"/>
      <c r="E2339" s="263"/>
    </row>
    <row r="2340" spans="1:5">
      <c r="A2340" s="253" t="s">
        <v>606</v>
      </c>
      <c r="B2340" s="253"/>
      <c r="C2340" s="254"/>
      <c r="D2340" s="255"/>
      <c r="E2340" s="255"/>
    </row>
    <row r="2341" spans="1:5">
      <c r="A2341" s="253" t="s">
        <v>405</v>
      </c>
      <c r="B2341" s="253"/>
      <c r="C2341" s="254"/>
      <c r="D2341" s="255"/>
      <c r="E2341" s="255"/>
    </row>
    <row r="2342" spans="1:5" s="84" customFormat="1">
      <c r="A2342" s="253" t="s">
        <v>1164</v>
      </c>
      <c r="B2342" s="253" t="s">
        <v>399</v>
      </c>
      <c r="C2342" s="254" t="s">
        <v>1095</v>
      </c>
      <c r="D2342" s="255" t="s">
        <v>1105</v>
      </c>
      <c r="E2342" s="255" t="s">
        <v>1106</v>
      </c>
    </row>
    <row r="2343" spans="1:5" ht="24.75">
      <c r="A2343" s="256" t="s">
        <v>1579</v>
      </c>
      <c r="B2343" s="256" t="s">
        <v>400</v>
      </c>
      <c r="C2343" s="257">
        <v>6.4300000000000004E-5</v>
      </c>
      <c r="D2343" s="155">
        <v>860572.97</v>
      </c>
      <c r="E2343" s="155">
        <f>ROUND((C2343*D2343),4)</f>
        <v>55.334800000000001</v>
      </c>
    </row>
    <row r="2344" spans="1:5">
      <c r="A2344" s="253" t="s">
        <v>401</v>
      </c>
      <c r="B2344" s="253" t="s">
        <v>2</v>
      </c>
      <c r="C2344" s="254" t="s">
        <v>2</v>
      </c>
      <c r="D2344" s="255" t="s">
        <v>2</v>
      </c>
      <c r="E2344" s="255">
        <f>SUM(E2343:E2343)</f>
        <v>55.334800000000001</v>
      </c>
    </row>
    <row r="2345" spans="1:5">
      <c r="A2345" s="253" t="s">
        <v>402</v>
      </c>
      <c r="B2345" s="253" t="s">
        <v>2</v>
      </c>
      <c r="C2345" s="254" t="s">
        <v>2</v>
      </c>
      <c r="D2345" s="255" t="s">
        <v>2</v>
      </c>
      <c r="E2345" s="255">
        <f>E2344</f>
        <v>55.334800000000001</v>
      </c>
    </row>
    <row r="2346" spans="1:5">
      <c r="A2346" s="261" t="s">
        <v>812</v>
      </c>
      <c r="B2346" s="261"/>
      <c r="C2346" s="262"/>
      <c r="D2346" s="263"/>
      <c r="E2346" s="263"/>
    </row>
    <row r="2347" spans="1:5">
      <c r="A2347" s="253" t="s">
        <v>606</v>
      </c>
      <c r="B2347" s="253"/>
      <c r="C2347" s="254"/>
      <c r="D2347" s="255"/>
      <c r="E2347" s="255"/>
    </row>
    <row r="2348" spans="1:5">
      <c r="A2348" s="253" t="s">
        <v>405</v>
      </c>
      <c r="B2348" s="253"/>
      <c r="C2348" s="254"/>
      <c r="D2348" s="255"/>
      <c r="E2348" s="255"/>
    </row>
    <row r="2349" spans="1:5" s="84" customFormat="1">
      <c r="A2349" s="253" t="s">
        <v>1673</v>
      </c>
      <c r="B2349" s="253" t="s">
        <v>399</v>
      </c>
      <c r="C2349" s="254" t="s">
        <v>1095</v>
      </c>
      <c r="D2349" s="255" t="s">
        <v>1096</v>
      </c>
      <c r="E2349" s="255" t="s">
        <v>1097</v>
      </c>
    </row>
    <row r="2350" spans="1:5">
      <c r="A2350" s="256" t="s">
        <v>1410</v>
      </c>
      <c r="B2350" s="256" t="s">
        <v>444</v>
      </c>
      <c r="C2350" s="257">
        <v>15.67</v>
      </c>
      <c r="D2350" s="155">
        <v>3</v>
      </c>
      <c r="E2350" s="155">
        <f>ROUND((C2350*D2350),4)</f>
        <v>47.01</v>
      </c>
    </row>
    <row r="2351" spans="1:5">
      <c r="A2351" s="253" t="s">
        <v>401</v>
      </c>
      <c r="B2351" s="253" t="s">
        <v>2</v>
      </c>
      <c r="C2351" s="254" t="s">
        <v>2</v>
      </c>
      <c r="D2351" s="255" t="s">
        <v>2</v>
      </c>
      <c r="E2351" s="255">
        <f>SUM(E2350:E2350)</f>
        <v>47.01</v>
      </c>
    </row>
    <row r="2352" spans="1:5">
      <c r="A2352" s="253" t="s">
        <v>402</v>
      </c>
      <c r="B2352" s="253" t="s">
        <v>2</v>
      </c>
      <c r="C2352" s="254" t="s">
        <v>2</v>
      </c>
      <c r="D2352" s="255" t="s">
        <v>2</v>
      </c>
      <c r="E2352" s="255">
        <f>E2351</f>
        <v>47.01</v>
      </c>
    </row>
    <row r="2353" spans="1:5">
      <c r="A2353" s="261" t="s">
        <v>813</v>
      </c>
      <c r="B2353" s="261"/>
      <c r="C2353" s="262"/>
      <c r="D2353" s="263"/>
      <c r="E2353" s="263"/>
    </row>
    <row r="2354" spans="1:5">
      <c r="A2354" s="253" t="s">
        <v>738</v>
      </c>
      <c r="B2354" s="253"/>
      <c r="C2354" s="254"/>
      <c r="D2354" s="255"/>
      <c r="E2354" s="255"/>
    </row>
    <row r="2355" spans="1:5">
      <c r="A2355" s="253" t="s">
        <v>405</v>
      </c>
      <c r="B2355" s="253"/>
      <c r="C2355" s="254"/>
      <c r="D2355" s="255"/>
      <c r="E2355" s="255"/>
    </row>
    <row r="2356" spans="1:5" s="84" customFormat="1">
      <c r="A2356" s="253" t="s">
        <v>1164</v>
      </c>
      <c r="B2356" s="253" t="s">
        <v>399</v>
      </c>
      <c r="C2356" s="254" t="s">
        <v>1095</v>
      </c>
      <c r="D2356" s="255" t="s">
        <v>1105</v>
      </c>
      <c r="E2356" s="255" t="s">
        <v>1106</v>
      </c>
    </row>
    <row r="2357" spans="1:5" ht="24.75">
      <c r="A2357" s="256" t="s">
        <v>1580</v>
      </c>
      <c r="B2357" s="256" t="s">
        <v>400</v>
      </c>
      <c r="C2357" s="257">
        <v>4.3800000000000001E-5</v>
      </c>
      <c r="D2357" s="155">
        <v>122750</v>
      </c>
      <c r="E2357" s="155">
        <f>ROUND((C2357*D2357),4)</f>
        <v>5.3765000000000001</v>
      </c>
    </row>
    <row r="2358" spans="1:5">
      <c r="A2358" s="253" t="s">
        <v>401</v>
      </c>
      <c r="B2358" s="253" t="s">
        <v>2</v>
      </c>
      <c r="C2358" s="254" t="s">
        <v>2</v>
      </c>
      <c r="D2358" s="255" t="s">
        <v>2</v>
      </c>
      <c r="E2358" s="255">
        <f>SUM(E2357:E2357)</f>
        <v>5.3765000000000001</v>
      </c>
    </row>
    <row r="2359" spans="1:5">
      <c r="A2359" s="253" t="s">
        <v>402</v>
      </c>
      <c r="B2359" s="253" t="s">
        <v>2</v>
      </c>
      <c r="C2359" s="254" t="s">
        <v>2</v>
      </c>
      <c r="D2359" s="255" t="s">
        <v>2</v>
      </c>
      <c r="E2359" s="255">
        <f>E2358</f>
        <v>5.3765000000000001</v>
      </c>
    </row>
    <row r="2360" spans="1:5">
      <c r="A2360" s="261" t="s">
        <v>814</v>
      </c>
      <c r="B2360" s="261"/>
      <c r="C2360" s="262"/>
      <c r="D2360" s="263"/>
      <c r="E2360" s="263"/>
    </row>
    <row r="2361" spans="1:5">
      <c r="A2361" s="253" t="s">
        <v>738</v>
      </c>
      <c r="B2361" s="253"/>
      <c r="C2361" s="254"/>
      <c r="D2361" s="255"/>
      <c r="E2361" s="255"/>
    </row>
    <row r="2362" spans="1:5">
      <c r="A2362" s="253" t="s">
        <v>405</v>
      </c>
      <c r="B2362" s="253"/>
      <c r="C2362" s="254"/>
      <c r="D2362" s="255"/>
      <c r="E2362" s="255"/>
    </row>
    <row r="2363" spans="1:5" s="84" customFormat="1">
      <c r="A2363" s="253" t="s">
        <v>1673</v>
      </c>
      <c r="B2363" s="253" t="s">
        <v>399</v>
      </c>
      <c r="C2363" s="254" t="s">
        <v>1095</v>
      </c>
      <c r="D2363" s="255" t="s">
        <v>1096</v>
      </c>
      <c r="E2363" s="255" t="s">
        <v>1097</v>
      </c>
    </row>
    <row r="2364" spans="1:5">
      <c r="A2364" s="256" t="s">
        <v>1410</v>
      </c>
      <c r="B2364" s="256" t="s">
        <v>444</v>
      </c>
      <c r="C2364" s="257">
        <v>12.51</v>
      </c>
      <c r="D2364" s="155">
        <v>3</v>
      </c>
      <c r="E2364" s="155">
        <f>ROUND((C2364*D2364),4)</f>
        <v>37.53</v>
      </c>
    </row>
    <row r="2365" spans="1:5">
      <c r="A2365" s="253" t="s">
        <v>401</v>
      </c>
      <c r="B2365" s="253" t="s">
        <v>2</v>
      </c>
      <c r="C2365" s="254" t="s">
        <v>2</v>
      </c>
      <c r="D2365" s="255" t="s">
        <v>2</v>
      </c>
      <c r="E2365" s="255">
        <f>SUM(E2364:E2364)</f>
        <v>37.53</v>
      </c>
    </row>
    <row r="2366" spans="1:5">
      <c r="A2366" s="253" t="s">
        <v>402</v>
      </c>
      <c r="B2366" s="253" t="s">
        <v>2</v>
      </c>
      <c r="C2366" s="254" t="s">
        <v>2</v>
      </c>
      <c r="D2366" s="255" t="s">
        <v>2</v>
      </c>
      <c r="E2366" s="255">
        <f>E2365</f>
        <v>37.53</v>
      </c>
    </row>
    <row r="2367" spans="1:5">
      <c r="A2367" s="261" t="s">
        <v>815</v>
      </c>
      <c r="B2367" s="261"/>
      <c r="C2367" s="262"/>
      <c r="D2367" s="263"/>
      <c r="E2367" s="263"/>
    </row>
    <row r="2368" spans="1:5">
      <c r="A2368" s="253" t="s">
        <v>615</v>
      </c>
      <c r="B2368" s="253"/>
      <c r="C2368" s="254"/>
      <c r="D2368" s="255"/>
      <c r="E2368" s="255"/>
    </row>
    <row r="2369" spans="1:5">
      <c r="A2369" s="253" t="s">
        <v>405</v>
      </c>
      <c r="B2369" s="253"/>
      <c r="C2369" s="254"/>
      <c r="D2369" s="255"/>
      <c r="E2369" s="255"/>
    </row>
    <row r="2370" spans="1:5" s="84" customFormat="1">
      <c r="A2370" s="253" t="s">
        <v>1673</v>
      </c>
      <c r="B2370" s="253" t="s">
        <v>399</v>
      </c>
      <c r="C2370" s="254" t="s">
        <v>1095</v>
      </c>
      <c r="D2370" s="255" t="s">
        <v>1096</v>
      </c>
      <c r="E2370" s="255" t="s">
        <v>1097</v>
      </c>
    </row>
    <row r="2371" spans="1:5">
      <c r="A2371" s="256" t="s">
        <v>1410</v>
      </c>
      <c r="B2371" s="256" t="s">
        <v>444</v>
      </c>
      <c r="C2371" s="257">
        <v>26.86</v>
      </c>
      <c r="D2371" s="155">
        <v>3</v>
      </c>
      <c r="E2371" s="155">
        <f>ROUND((C2371*D2371),4)</f>
        <v>80.58</v>
      </c>
    </row>
    <row r="2372" spans="1:5">
      <c r="A2372" s="253" t="s">
        <v>401</v>
      </c>
      <c r="B2372" s="253" t="s">
        <v>2</v>
      </c>
      <c r="C2372" s="254" t="s">
        <v>2</v>
      </c>
      <c r="D2372" s="255" t="s">
        <v>2</v>
      </c>
      <c r="E2372" s="255">
        <f>SUM(E2371:E2371)</f>
        <v>80.58</v>
      </c>
    </row>
    <row r="2373" spans="1:5">
      <c r="A2373" s="253" t="s">
        <v>402</v>
      </c>
      <c r="B2373" s="253" t="s">
        <v>2</v>
      </c>
      <c r="C2373" s="254" t="s">
        <v>2</v>
      </c>
      <c r="D2373" s="255" t="s">
        <v>2</v>
      </c>
      <c r="E2373" s="255">
        <f>E2372</f>
        <v>80.58</v>
      </c>
    </row>
    <row r="2374" spans="1:5">
      <c r="A2374" s="261" t="s">
        <v>816</v>
      </c>
      <c r="B2374" s="261"/>
      <c r="C2374" s="262"/>
      <c r="D2374" s="263"/>
      <c r="E2374" s="263"/>
    </row>
    <row r="2375" spans="1:5">
      <c r="A2375" s="253" t="s">
        <v>617</v>
      </c>
      <c r="B2375" s="253"/>
      <c r="C2375" s="254"/>
      <c r="D2375" s="255"/>
      <c r="E2375" s="255"/>
    </row>
    <row r="2376" spans="1:5">
      <c r="A2376" s="253" t="s">
        <v>405</v>
      </c>
      <c r="B2376" s="253"/>
      <c r="C2376" s="254"/>
      <c r="D2376" s="255"/>
      <c r="E2376" s="255"/>
    </row>
    <row r="2377" spans="1:5" s="84" customFormat="1">
      <c r="A2377" s="253" t="s">
        <v>1164</v>
      </c>
      <c r="B2377" s="253" t="s">
        <v>399</v>
      </c>
      <c r="C2377" s="254" t="s">
        <v>1095</v>
      </c>
      <c r="D2377" s="255" t="s">
        <v>1105</v>
      </c>
      <c r="E2377" s="255" t="s">
        <v>1106</v>
      </c>
    </row>
    <row r="2378" spans="1:5" ht="15" customHeight="1">
      <c r="A2378" s="256" t="s">
        <v>1581</v>
      </c>
      <c r="B2378" s="256" t="s">
        <v>400</v>
      </c>
      <c r="C2378" s="257">
        <v>5.8799999999999999E-5</v>
      </c>
      <c r="D2378" s="155">
        <v>328828.58</v>
      </c>
      <c r="E2378" s="155">
        <f>ROUND((C2378*D2378),4)</f>
        <v>19.335100000000001</v>
      </c>
    </row>
    <row r="2379" spans="1:5">
      <c r="A2379" s="253" t="s">
        <v>401</v>
      </c>
      <c r="B2379" s="253" t="s">
        <v>2</v>
      </c>
      <c r="C2379" s="254" t="s">
        <v>2</v>
      </c>
      <c r="D2379" s="255" t="s">
        <v>2</v>
      </c>
      <c r="E2379" s="255">
        <f>SUM(E2378:E2378)</f>
        <v>19.335100000000001</v>
      </c>
    </row>
    <row r="2380" spans="1:5">
      <c r="A2380" s="253" t="s">
        <v>402</v>
      </c>
      <c r="B2380" s="253" t="s">
        <v>2</v>
      </c>
      <c r="C2380" s="254" t="s">
        <v>2</v>
      </c>
      <c r="D2380" s="255" t="s">
        <v>2</v>
      </c>
      <c r="E2380" s="255">
        <f>E2379</f>
        <v>19.335100000000001</v>
      </c>
    </row>
    <row r="2381" spans="1:5">
      <c r="A2381" s="261" t="s">
        <v>817</v>
      </c>
      <c r="B2381" s="261"/>
      <c r="C2381" s="262"/>
      <c r="D2381" s="263"/>
      <c r="E2381" s="263"/>
    </row>
    <row r="2382" spans="1:5">
      <c r="A2382" s="253" t="s">
        <v>617</v>
      </c>
      <c r="B2382" s="253"/>
      <c r="C2382" s="254"/>
      <c r="D2382" s="255"/>
      <c r="E2382" s="255"/>
    </row>
    <row r="2383" spans="1:5">
      <c r="A2383" s="253" t="s">
        <v>405</v>
      </c>
      <c r="B2383" s="253"/>
      <c r="C2383" s="254"/>
      <c r="D2383" s="255"/>
      <c r="E2383" s="255"/>
    </row>
    <row r="2384" spans="1:5" s="84" customFormat="1">
      <c r="A2384" s="253" t="s">
        <v>1673</v>
      </c>
      <c r="B2384" s="253" t="s">
        <v>399</v>
      </c>
      <c r="C2384" s="254" t="s">
        <v>1095</v>
      </c>
      <c r="D2384" s="255" t="s">
        <v>1096</v>
      </c>
      <c r="E2384" s="255" t="s">
        <v>1097</v>
      </c>
    </row>
    <row r="2385" spans="1:5">
      <c r="A2385" s="256" t="s">
        <v>1410</v>
      </c>
      <c r="B2385" s="256" t="s">
        <v>444</v>
      </c>
      <c r="C2385" s="257">
        <v>14.77</v>
      </c>
      <c r="D2385" s="155">
        <v>3</v>
      </c>
      <c r="E2385" s="155">
        <f>ROUND((C2385*D2385),4)</f>
        <v>44.31</v>
      </c>
    </row>
    <row r="2386" spans="1:5">
      <c r="A2386" s="253" t="s">
        <v>401</v>
      </c>
      <c r="B2386" s="253" t="s">
        <v>2</v>
      </c>
      <c r="C2386" s="254" t="s">
        <v>2</v>
      </c>
      <c r="D2386" s="255" t="s">
        <v>2</v>
      </c>
      <c r="E2386" s="255">
        <f>SUM(E2385:E2385)</f>
        <v>44.31</v>
      </c>
    </row>
    <row r="2387" spans="1:5">
      <c r="A2387" s="253" t="s">
        <v>402</v>
      </c>
      <c r="B2387" s="253" t="s">
        <v>2</v>
      </c>
      <c r="C2387" s="254" t="s">
        <v>2</v>
      </c>
      <c r="D2387" s="255" t="s">
        <v>2</v>
      </c>
      <c r="E2387" s="255">
        <f>E2386</f>
        <v>44.31</v>
      </c>
    </row>
    <row r="2388" spans="1:5">
      <c r="A2388" s="261" t="s">
        <v>818</v>
      </c>
      <c r="B2388" s="261"/>
      <c r="C2388" s="262"/>
      <c r="D2388" s="263"/>
      <c r="E2388" s="263"/>
    </row>
    <row r="2389" spans="1:5">
      <c r="A2389" s="253" t="s">
        <v>620</v>
      </c>
      <c r="B2389" s="253"/>
      <c r="C2389" s="254"/>
      <c r="D2389" s="255"/>
      <c r="E2389" s="255"/>
    </row>
    <row r="2390" spans="1:5">
      <c r="A2390" s="253" t="s">
        <v>405</v>
      </c>
      <c r="B2390" s="253"/>
      <c r="C2390" s="254"/>
      <c r="D2390" s="255"/>
      <c r="E2390" s="255"/>
    </row>
    <row r="2391" spans="1:5" s="84" customFormat="1">
      <c r="A2391" s="253" t="s">
        <v>1164</v>
      </c>
      <c r="B2391" s="253" t="s">
        <v>399</v>
      </c>
      <c r="C2391" s="254" t="s">
        <v>1095</v>
      </c>
      <c r="D2391" s="255" t="s">
        <v>1105</v>
      </c>
      <c r="E2391" s="255" t="s">
        <v>1106</v>
      </c>
    </row>
    <row r="2392" spans="1:5" ht="36.75">
      <c r="A2392" s="256" t="s">
        <v>1759</v>
      </c>
      <c r="B2392" s="256" t="s">
        <v>400</v>
      </c>
      <c r="C2392" s="257">
        <v>6.8999999999999997E-5</v>
      </c>
      <c r="D2392" s="155">
        <v>31900</v>
      </c>
      <c r="E2392" s="155">
        <f>ROUND((C2392*D2392),4)</f>
        <v>2.2010999999999998</v>
      </c>
    </row>
    <row r="2393" spans="1:5" ht="36.75">
      <c r="A2393" s="256" t="s">
        <v>1582</v>
      </c>
      <c r="B2393" s="256" t="s">
        <v>400</v>
      </c>
      <c r="C2393" s="257">
        <v>6.8999999999999997E-5</v>
      </c>
      <c r="D2393" s="155">
        <v>228521.51</v>
      </c>
      <c r="E2393" s="155">
        <f>ROUND((C2393*D2393),4)</f>
        <v>15.768000000000001</v>
      </c>
    </row>
    <row r="2394" spans="1:5">
      <c r="A2394" s="253" t="s">
        <v>401</v>
      </c>
      <c r="B2394" s="253" t="s">
        <v>2</v>
      </c>
      <c r="C2394" s="254" t="s">
        <v>2</v>
      </c>
      <c r="D2394" s="255" t="s">
        <v>2</v>
      </c>
      <c r="E2394" s="255">
        <f>SUM(E2392:E2393)</f>
        <v>17.969100000000001</v>
      </c>
    </row>
    <row r="2395" spans="1:5">
      <c r="A2395" s="253" t="s">
        <v>402</v>
      </c>
      <c r="B2395" s="253" t="s">
        <v>2</v>
      </c>
      <c r="C2395" s="254" t="s">
        <v>2</v>
      </c>
      <c r="D2395" s="255" t="s">
        <v>2</v>
      </c>
      <c r="E2395" s="255">
        <f>E2394</f>
        <v>17.969100000000001</v>
      </c>
    </row>
    <row r="2396" spans="1:5">
      <c r="A2396" s="261" t="s">
        <v>819</v>
      </c>
      <c r="B2396" s="261"/>
      <c r="C2396" s="262"/>
      <c r="D2396" s="263"/>
      <c r="E2396" s="263"/>
    </row>
    <row r="2397" spans="1:5">
      <c r="A2397" s="253" t="s">
        <v>623</v>
      </c>
      <c r="B2397" s="253"/>
      <c r="C2397" s="254"/>
      <c r="D2397" s="255"/>
      <c r="E2397" s="255"/>
    </row>
    <row r="2398" spans="1:5" s="84" customFormat="1">
      <c r="A2398" s="253" t="s">
        <v>405</v>
      </c>
      <c r="B2398" s="253"/>
      <c r="C2398" s="254"/>
      <c r="D2398" s="255"/>
      <c r="E2398" s="255"/>
    </row>
    <row r="2399" spans="1:5">
      <c r="A2399" s="253" t="s">
        <v>1164</v>
      </c>
      <c r="B2399" s="253" t="s">
        <v>399</v>
      </c>
      <c r="C2399" s="254" t="s">
        <v>1095</v>
      </c>
      <c r="D2399" s="255" t="s">
        <v>1105</v>
      </c>
      <c r="E2399" s="255" t="s">
        <v>1106</v>
      </c>
    </row>
    <row r="2400" spans="1:5" ht="24.75">
      <c r="A2400" s="256" t="s">
        <v>1583</v>
      </c>
      <c r="B2400" s="256" t="s">
        <v>400</v>
      </c>
      <c r="C2400" s="257">
        <v>6.0000000000000002E-5</v>
      </c>
      <c r="D2400" s="155">
        <v>480500</v>
      </c>
      <c r="E2400" s="155">
        <f>ROUND((C2400*D2400),4)</f>
        <v>28.83</v>
      </c>
    </row>
    <row r="2401" spans="1:5">
      <c r="A2401" s="253" t="s">
        <v>401</v>
      </c>
      <c r="B2401" s="253" t="s">
        <v>2</v>
      </c>
      <c r="C2401" s="254" t="s">
        <v>2</v>
      </c>
      <c r="D2401" s="255" t="s">
        <v>2</v>
      </c>
      <c r="E2401" s="255">
        <f>SUM(E2400:E2400)</f>
        <v>28.83</v>
      </c>
    </row>
    <row r="2402" spans="1:5">
      <c r="A2402" s="253" t="s">
        <v>402</v>
      </c>
      <c r="B2402" s="253" t="s">
        <v>2</v>
      </c>
      <c r="C2402" s="254" t="s">
        <v>2</v>
      </c>
      <c r="D2402" s="255" t="s">
        <v>2</v>
      </c>
      <c r="E2402" s="255">
        <f>E2401</f>
        <v>28.83</v>
      </c>
    </row>
    <row r="2403" spans="1:5">
      <c r="A2403" s="261" t="s">
        <v>820</v>
      </c>
      <c r="B2403" s="261"/>
      <c r="C2403" s="262"/>
      <c r="D2403" s="263"/>
      <c r="E2403" s="263"/>
    </row>
    <row r="2404" spans="1:5">
      <c r="A2404" s="253" t="s">
        <v>629</v>
      </c>
      <c r="B2404" s="253"/>
      <c r="C2404" s="254"/>
      <c r="D2404" s="255"/>
      <c r="E2404" s="255"/>
    </row>
    <row r="2405" spans="1:5" s="84" customFormat="1">
      <c r="A2405" s="253" t="s">
        <v>405</v>
      </c>
      <c r="B2405" s="253"/>
      <c r="C2405" s="254"/>
      <c r="D2405" s="255"/>
      <c r="E2405" s="255"/>
    </row>
    <row r="2406" spans="1:5">
      <c r="A2406" s="253" t="s">
        <v>1673</v>
      </c>
      <c r="B2406" s="253" t="s">
        <v>399</v>
      </c>
      <c r="C2406" s="254" t="s">
        <v>1095</v>
      </c>
      <c r="D2406" s="255" t="s">
        <v>1096</v>
      </c>
      <c r="E2406" s="255" t="s">
        <v>1097</v>
      </c>
    </row>
    <row r="2407" spans="1:5">
      <c r="A2407" s="256" t="s">
        <v>1410</v>
      </c>
      <c r="B2407" s="256" t="s">
        <v>444</v>
      </c>
      <c r="C2407" s="257">
        <v>32.380000000000003</v>
      </c>
      <c r="D2407" s="155">
        <v>3</v>
      </c>
      <c r="E2407" s="155">
        <f>ROUND((C2407*D2407),4)</f>
        <v>97.14</v>
      </c>
    </row>
    <row r="2408" spans="1:5">
      <c r="A2408" s="253" t="s">
        <v>401</v>
      </c>
      <c r="B2408" s="253" t="s">
        <v>2</v>
      </c>
      <c r="C2408" s="254" t="s">
        <v>2</v>
      </c>
      <c r="D2408" s="255" t="s">
        <v>2</v>
      </c>
      <c r="E2408" s="255">
        <f>SUM(E2407:E2407)</f>
        <v>97.14</v>
      </c>
    </row>
    <row r="2409" spans="1:5">
      <c r="A2409" s="253" t="s">
        <v>402</v>
      </c>
      <c r="B2409" s="253" t="s">
        <v>2</v>
      </c>
      <c r="C2409" s="254" t="s">
        <v>2</v>
      </c>
      <c r="D2409" s="255" t="s">
        <v>2</v>
      </c>
      <c r="E2409" s="255">
        <f>E2408</f>
        <v>97.14</v>
      </c>
    </row>
    <row r="2410" spans="1:5">
      <c r="A2410" s="261" t="s">
        <v>821</v>
      </c>
      <c r="B2410" s="261"/>
      <c r="C2410" s="262"/>
      <c r="D2410" s="263"/>
      <c r="E2410" s="263"/>
    </row>
    <row r="2411" spans="1:5">
      <c r="A2411" s="253" t="s">
        <v>632</v>
      </c>
      <c r="B2411" s="253"/>
      <c r="C2411" s="254"/>
      <c r="D2411" s="255"/>
      <c r="E2411" s="255"/>
    </row>
    <row r="2412" spans="1:5" s="84" customFormat="1">
      <c r="A2412" s="253" t="s">
        <v>405</v>
      </c>
      <c r="B2412" s="253"/>
      <c r="C2412" s="254"/>
      <c r="D2412" s="255"/>
      <c r="E2412" s="255"/>
    </row>
    <row r="2413" spans="1:5">
      <c r="A2413" s="253" t="s">
        <v>1164</v>
      </c>
      <c r="B2413" s="253" t="s">
        <v>399</v>
      </c>
      <c r="C2413" s="254" t="s">
        <v>1095</v>
      </c>
      <c r="D2413" s="255" t="s">
        <v>1105</v>
      </c>
      <c r="E2413" s="255" t="s">
        <v>1106</v>
      </c>
    </row>
    <row r="2414" spans="1:5" ht="24.75">
      <c r="A2414" s="256" t="s">
        <v>1584</v>
      </c>
      <c r="B2414" s="256" t="s">
        <v>400</v>
      </c>
      <c r="C2414" s="257">
        <v>7.6199999999999995E-5</v>
      </c>
      <c r="D2414" s="155">
        <v>226148.58</v>
      </c>
      <c r="E2414" s="155">
        <f>ROUND((C2414*D2414),4)</f>
        <v>17.232500000000002</v>
      </c>
    </row>
    <row r="2415" spans="1:5">
      <c r="A2415" s="253" t="s">
        <v>401</v>
      </c>
      <c r="B2415" s="253" t="s">
        <v>2</v>
      </c>
      <c r="C2415" s="254" t="s">
        <v>2</v>
      </c>
      <c r="D2415" s="255" t="s">
        <v>2</v>
      </c>
      <c r="E2415" s="255">
        <f>SUM(E2414:E2414)</f>
        <v>17.232500000000002</v>
      </c>
    </row>
    <row r="2416" spans="1:5">
      <c r="A2416" s="253" t="s">
        <v>402</v>
      </c>
      <c r="B2416" s="253" t="s">
        <v>2</v>
      </c>
      <c r="C2416" s="254" t="s">
        <v>2</v>
      </c>
      <c r="D2416" s="255" t="s">
        <v>2</v>
      </c>
      <c r="E2416" s="255">
        <f>E2415</f>
        <v>17.232500000000002</v>
      </c>
    </row>
    <row r="2417" spans="1:5">
      <c r="A2417" s="261" t="s">
        <v>822</v>
      </c>
      <c r="B2417" s="261"/>
      <c r="C2417" s="262"/>
      <c r="D2417" s="263"/>
      <c r="E2417" s="263"/>
    </row>
    <row r="2418" spans="1:5">
      <c r="A2418" s="253" t="s">
        <v>632</v>
      </c>
      <c r="B2418" s="253"/>
      <c r="C2418" s="254"/>
      <c r="D2418" s="255"/>
      <c r="E2418" s="255"/>
    </row>
    <row r="2419" spans="1:5" s="84" customFormat="1">
      <c r="A2419" s="253" t="s">
        <v>405</v>
      </c>
      <c r="B2419" s="253"/>
      <c r="C2419" s="254"/>
      <c r="D2419" s="255"/>
      <c r="E2419" s="255"/>
    </row>
    <row r="2420" spans="1:5">
      <c r="A2420" s="253" t="s">
        <v>1673</v>
      </c>
      <c r="B2420" s="253" t="s">
        <v>399</v>
      </c>
      <c r="C2420" s="254" t="s">
        <v>1095</v>
      </c>
      <c r="D2420" s="255" t="s">
        <v>1096</v>
      </c>
      <c r="E2420" s="255" t="s">
        <v>1097</v>
      </c>
    </row>
    <row r="2421" spans="1:5">
      <c r="A2421" s="256" t="s">
        <v>1410</v>
      </c>
      <c r="B2421" s="256" t="s">
        <v>444</v>
      </c>
      <c r="C2421" s="257">
        <v>11.94</v>
      </c>
      <c r="D2421" s="155">
        <v>3</v>
      </c>
      <c r="E2421" s="155">
        <f>ROUND((C2421*D2421),4)</f>
        <v>35.82</v>
      </c>
    </row>
    <row r="2422" spans="1:5">
      <c r="A2422" s="253" t="s">
        <v>401</v>
      </c>
      <c r="B2422" s="253" t="s">
        <v>2</v>
      </c>
      <c r="C2422" s="254" t="s">
        <v>2</v>
      </c>
      <c r="D2422" s="255" t="s">
        <v>2</v>
      </c>
      <c r="E2422" s="255">
        <f>SUM(E2421:E2421)</f>
        <v>35.82</v>
      </c>
    </row>
    <row r="2423" spans="1:5">
      <c r="A2423" s="253" t="s">
        <v>402</v>
      </c>
      <c r="B2423" s="253" t="s">
        <v>2</v>
      </c>
      <c r="C2423" s="254" t="s">
        <v>2</v>
      </c>
      <c r="D2423" s="255" t="s">
        <v>2</v>
      </c>
      <c r="E2423" s="255">
        <f>E2422</f>
        <v>35.82</v>
      </c>
    </row>
    <row r="2424" spans="1:5">
      <c r="A2424" s="261" t="s">
        <v>823</v>
      </c>
      <c r="B2424" s="261"/>
      <c r="C2424" s="262"/>
      <c r="D2424" s="263"/>
      <c r="E2424" s="263"/>
    </row>
    <row r="2425" spans="1:5">
      <c r="A2425" s="253" t="s">
        <v>824</v>
      </c>
      <c r="B2425" s="253"/>
      <c r="C2425" s="254"/>
      <c r="D2425" s="255"/>
      <c r="E2425" s="255"/>
    </row>
    <row r="2426" spans="1:5" s="84" customFormat="1">
      <c r="A2426" s="253" t="s">
        <v>450</v>
      </c>
      <c r="B2426" s="253"/>
      <c r="C2426" s="254"/>
      <c r="D2426" s="255"/>
      <c r="E2426" s="255"/>
    </row>
    <row r="2427" spans="1:5">
      <c r="A2427" s="253" t="s">
        <v>1673</v>
      </c>
      <c r="B2427" s="253" t="s">
        <v>399</v>
      </c>
      <c r="C2427" s="254" t="s">
        <v>1095</v>
      </c>
      <c r="D2427" s="255" t="s">
        <v>1096</v>
      </c>
      <c r="E2427" s="255" t="s">
        <v>1097</v>
      </c>
    </row>
    <row r="2428" spans="1:5" ht="24.75">
      <c r="A2428" s="256" t="s">
        <v>1585</v>
      </c>
      <c r="B2428" s="256" t="s">
        <v>406</v>
      </c>
      <c r="C2428" s="257">
        <v>1</v>
      </c>
      <c r="D2428" s="155">
        <v>1.9645999999999999</v>
      </c>
      <c r="E2428" s="155">
        <f>ROUND((C2428*D2428),4)</f>
        <v>1.9645999999999999</v>
      </c>
    </row>
    <row r="2429" spans="1:5" ht="24.75">
      <c r="A2429" s="256" t="s">
        <v>1586</v>
      </c>
      <c r="B2429" s="256" t="s">
        <v>406</v>
      </c>
      <c r="C2429" s="257">
        <v>1</v>
      </c>
      <c r="D2429" s="155">
        <v>0.58940000000000003</v>
      </c>
      <c r="E2429" s="155">
        <f>ROUND((C2429*D2429),4)</f>
        <v>0.58940000000000003</v>
      </c>
    </row>
    <row r="2430" spans="1:5" ht="24.75">
      <c r="A2430" s="256" t="s">
        <v>1587</v>
      </c>
      <c r="B2430" s="256" t="s">
        <v>406</v>
      </c>
      <c r="C2430" s="257">
        <v>1</v>
      </c>
      <c r="D2430" s="155">
        <v>1.3643000000000001</v>
      </c>
      <c r="E2430" s="155">
        <f>ROUND((C2430*D2430),4)</f>
        <v>1.3643000000000001</v>
      </c>
    </row>
    <row r="2431" spans="1:5" ht="24.75">
      <c r="A2431" s="256" t="s">
        <v>1693</v>
      </c>
      <c r="B2431" s="256" t="s">
        <v>406</v>
      </c>
      <c r="C2431" s="257">
        <v>1</v>
      </c>
      <c r="D2431" s="155">
        <v>128.58000000000001</v>
      </c>
      <c r="E2431" s="155">
        <f>ROUND((C2431*D2431),4)</f>
        <v>128.58000000000001</v>
      </c>
    </row>
    <row r="2432" spans="1:5">
      <c r="A2432" s="253" t="s">
        <v>401</v>
      </c>
      <c r="B2432" s="253" t="s">
        <v>2</v>
      </c>
      <c r="C2432" s="254" t="s">
        <v>2</v>
      </c>
      <c r="D2432" s="255" t="s">
        <v>2</v>
      </c>
      <c r="E2432" s="255">
        <f>SUM(E2428:E2431)</f>
        <v>132.4983</v>
      </c>
    </row>
    <row r="2433" spans="1:5" s="84" customFormat="1">
      <c r="A2433" s="253" t="s">
        <v>402</v>
      </c>
      <c r="B2433" s="253" t="s">
        <v>2</v>
      </c>
      <c r="C2433" s="254" t="s">
        <v>2</v>
      </c>
      <c r="D2433" s="255" t="s">
        <v>2</v>
      </c>
      <c r="E2433" s="255">
        <f>E2432</f>
        <v>132.4983</v>
      </c>
    </row>
    <row r="2434" spans="1:5">
      <c r="A2434" s="261" t="s">
        <v>825</v>
      </c>
      <c r="B2434" s="261"/>
      <c r="C2434" s="262"/>
      <c r="D2434" s="263"/>
      <c r="E2434" s="263"/>
    </row>
    <row r="2435" spans="1:5">
      <c r="A2435" s="253" t="s">
        <v>617</v>
      </c>
      <c r="B2435" s="253"/>
      <c r="C2435" s="254"/>
      <c r="D2435" s="255"/>
      <c r="E2435" s="255"/>
    </row>
    <row r="2436" spans="1:5">
      <c r="A2436" s="253" t="s">
        <v>405</v>
      </c>
      <c r="B2436" s="253"/>
      <c r="C2436" s="254"/>
      <c r="D2436" s="255"/>
      <c r="E2436" s="255"/>
    </row>
    <row r="2437" spans="1:5">
      <c r="A2437" s="253" t="s">
        <v>1164</v>
      </c>
      <c r="B2437" s="253" t="s">
        <v>399</v>
      </c>
      <c r="C2437" s="254" t="s">
        <v>1095</v>
      </c>
      <c r="D2437" s="255" t="s">
        <v>1105</v>
      </c>
      <c r="E2437" s="255" t="s">
        <v>1106</v>
      </c>
    </row>
    <row r="2438" spans="1:5" ht="24.75">
      <c r="A2438" s="256" t="s">
        <v>1588</v>
      </c>
      <c r="B2438" s="256" t="s">
        <v>400</v>
      </c>
      <c r="C2438" s="257">
        <v>5.7099999999999999E-5</v>
      </c>
      <c r="D2438" s="155">
        <v>340000</v>
      </c>
      <c r="E2438" s="155">
        <f>ROUND((C2438*D2438),4)</f>
        <v>19.414000000000001</v>
      </c>
    </row>
    <row r="2439" spans="1:5">
      <c r="A2439" s="253" t="s">
        <v>401</v>
      </c>
      <c r="B2439" s="253" t="s">
        <v>2</v>
      </c>
      <c r="C2439" s="254" t="s">
        <v>2</v>
      </c>
      <c r="D2439" s="255" t="s">
        <v>2</v>
      </c>
      <c r="E2439" s="255">
        <f>SUM(E2438:E2438)</f>
        <v>19.414000000000001</v>
      </c>
    </row>
    <row r="2440" spans="1:5" s="84" customFormat="1">
      <c r="A2440" s="253" t="s">
        <v>402</v>
      </c>
      <c r="B2440" s="253" t="s">
        <v>2</v>
      </c>
      <c r="C2440" s="254" t="s">
        <v>2</v>
      </c>
      <c r="D2440" s="255" t="s">
        <v>2</v>
      </c>
      <c r="E2440" s="255">
        <f>E2439</f>
        <v>19.414000000000001</v>
      </c>
    </row>
    <row r="2441" spans="1:5">
      <c r="A2441" s="261" t="s">
        <v>826</v>
      </c>
      <c r="B2441" s="261"/>
      <c r="C2441" s="262"/>
      <c r="D2441" s="263"/>
      <c r="E2441" s="263"/>
    </row>
    <row r="2442" spans="1:5">
      <c r="A2442" s="253" t="s">
        <v>617</v>
      </c>
      <c r="B2442" s="253"/>
      <c r="C2442" s="254"/>
      <c r="D2442" s="255"/>
      <c r="E2442" s="255"/>
    </row>
    <row r="2443" spans="1:5">
      <c r="A2443" s="253" t="s">
        <v>405</v>
      </c>
      <c r="B2443" s="253"/>
      <c r="C2443" s="254"/>
      <c r="D2443" s="255"/>
      <c r="E2443" s="255"/>
    </row>
    <row r="2444" spans="1:5">
      <c r="A2444" s="253" t="s">
        <v>1164</v>
      </c>
      <c r="B2444" s="253" t="s">
        <v>399</v>
      </c>
      <c r="C2444" s="254" t="s">
        <v>1095</v>
      </c>
      <c r="D2444" s="255" t="s">
        <v>1105</v>
      </c>
      <c r="E2444" s="255" t="s">
        <v>1106</v>
      </c>
    </row>
    <row r="2445" spans="1:5" ht="24.75">
      <c r="A2445" s="256" t="s">
        <v>1588</v>
      </c>
      <c r="B2445" s="256" t="s">
        <v>400</v>
      </c>
      <c r="C2445" s="257">
        <v>1.5699999999999999E-5</v>
      </c>
      <c r="D2445" s="155">
        <v>340000</v>
      </c>
      <c r="E2445" s="155">
        <f>ROUND((C2445*D2445),4)</f>
        <v>5.3380000000000001</v>
      </c>
    </row>
    <row r="2446" spans="1:5">
      <c r="A2446" s="253" t="s">
        <v>401</v>
      </c>
      <c r="B2446" s="253" t="s">
        <v>2</v>
      </c>
      <c r="C2446" s="254" t="s">
        <v>2</v>
      </c>
      <c r="D2446" s="255" t="s">
        <v>2</v>
      </c>
      <c r="E2446" s="255">
        <f>SUM(E2445:E2445)</f>
        <v>5.3380000000000001</v>
      </c>
    </row>
    <row r="2447" spans="1:5" s="84" customFormat="1">
      <c r="A2447" s="253" t="s">
        <v>402</v>
      </c>
      <c r="B2447" s="253" t="s">
        <v>2</v>
      </c>
      <c r="C2447" s="254" t="s">
        <v>2</v>
      </c>
      <c r="D2447" s="255" t="s">
        <v>2</v>
      </c>
      <c r="E2447" s="255">
        <f>E2446</f>
        <v>5.3380000000000001</v>
      </c>
    </row>
    <row r="2448" spans="1:5">
      <c r="A2448" s="261" t="s">
        <v>827</v>
      </c>
      <c r="B2448" s="261"/>
      <c r="C2448" s="262"/>
      <c r="D2448" s="263"/>
      <c r="E2448" s="263"/>
    </row>
    <row r="2449" spans="1:5">
      <c r="A2449" s="253" t="s">
        <v>617</v>
      </c>
      <c r="B2449" s="253"/>
      <c r="C2449" s="254"/>
      <c r="D2449" s="255"/>
      <c r="E2449" s="255"/>
    </row>
    <row r="2450" spans="1:5">
      <c r="A2450" s="253" t="s">
        <v>405</v>
      </c>
      <c r="B2450" s="253"/>
      <c r="C2450" s="254"/>
      <c r="D2450" s="255"/>
      <c r="E2450" s="255"/>
    </row>
    <row r="2451" spans="1:5">
      <c r="A2451" s="253" t="s">
        <v>1164</v>
      </c>
      <c r="B2451" s="253" t="s">
        <v>399</v>
      </c>
      <c r="C2451" s="254" t="s">
        <v>1095</v>
      </c>
      <c r="D2451" s="255" t="s">
        <v>1105</v>
      </c>
      <c r="E2451" s="255" t="s">
        <v>1106</v>
      </c>
    </row>
    <row r="2452" spans="1:5" ht="24.75">
      <c r="A2452" s="256" t="s">
        <v>1588</v>
      </c>
      <c r="B2452" s="256" t="s">
        <v>400</v>
      </c>
      <c r="C2452" s="257">
        <v>5.8799999999999999E-5</v>
      </c>
      <c r="D2452" s="155">
        <v>340000</v>
      </c>
      <c r="E2452" s="155">
        <f>ROUND((C2452*D2452),4)</f>
        <v>19.992000000000001</v>
      </c>
    </row>
    <row r="2453" spans="1:5">
      <c r="A2453" s="253" t="s">
        <v>401</v>
      </c>
      <c r="B2453" s="253" t="s">
        <v>2</v>
      </c>
      <c r="C2453" s="254" t="s">
        <v>2</v>
      </c>
      <c r="D2453" s="255" t="s">
        <v>2</v>
      </c>
      <c r="E2453" s="255">
        <f>SUM(E2452:E2452)</f>
        <v>19.992000000000001</v>
      </c>
    </row>
    <row r="2454" spans="1:5" s="84" customFormat="1">
      <c r="A2454" s="253" t="s">
        <v>402</v>
      </c>
      <c r="B2454" s="253" t="s">
        <v>2</v>
      </c>
      <c r="C2454" s="254" t="s">
        <v>2</v>
      </c>
      <c r="D2454" s="255" t="s">
        <v>2</v>
      </c>
      <c r="E2454" s="255">
        <f>E2453</f>
        <v>19.992000000000001</v>
      </c>
    </row>
    <row r="2455" spans="1:5">
      <c r="A2455" s="261" t="s">
        <v>828</v>
      </c>
      <c r="B2455" s="261"/>
      <c r="C2455" s="262"/>
      <c r="D2455" s="263"/>
      <c r="E2455" s="263"/>
    </row>
    <row r="2456" spans="1:5">
      <c r="A2456" s="253" t="s">
        <v>636</v>
      </c>
      <c r="B2456" s="253"/>
      <c r="C2456" s="254"/>
      <c r="D2456" s="255"/>
      <c r="E2456" s="255"/>
    </row>
    <row r="2457" spans="1:5">
      <c r="A2457" s="253" t="s">
        <v>405</v>
      </c>
      <c r="B2457" s="253"/>
      <c r="C2457" s="254"/>
      <c r="D2457" s="255"/>
      <c r="E2457" s="255"/>
    </row>
    <row r="2458" spans="1:5">
      <c r="A2458" s="253" t="s">
        <v>1164</v>
      </c>
      <c r="B2458" s="253" t="s">
        <v>399</v>
      </c>
      <c r="C2458" s="254" t="s">
        <v>1095</v>
      </c>
      <c r="D2458" s="255" t="s">
        <v>1105</v>
      </c>
      <c r="E2458" s="255" t="s">
        <v>1106</v>
      </c>
    </row>
    <row r="2459" spans="1:5" ht="36.75">
      <c r="A2459" s="256" t="s">
        <v>1589</v>
      </c>
      <c r="B2459" s="256" t="s">
        <v>400</v>
      </c>
      <c r="C2459" s="257">
        <v>6.86E-5</v>
      </c>
      <c r="D2459" s="155">
        <v>301573.67</v>
      </c>
      <c r="E2459" s="155">
        <f>ROUND((C2459*D2459),4)</f>
        <v>20.687999999999999</v>
      </c>
    </row>
    <row r="2460" spans="1:5">
      <c r="A2460" s="253" t="s">
        <v>401</v>
      </c>
      <c r="B2460" s="253" t="s">
        <v>2</v>
      </c>
      <c r="C2460" s="254" t="s">
        <v>2</v>
      </c>
      <c r="D2460" s="255" t="s">
        <v>2</v>
      </c>
      <c r="E2460" s="255">
        <f>SUM(E2459:E2459)</f>
        <v>20.687999999999999</v>
      </c>
    </row>
    <row r="2461" spans="1:5">
      <c r="A2461" s="253" t="s">
        <v>402</v>
      </c>
      <c r="B2461" s="253" t="s">
        <v>2</v>
      </c>
      <c r="C2461" s="254" t="s">
        <v>2</v>
      </c>
      <c r="D2461" s="255" t="s">
        <v>2</v>
      </c>
      <c r="E2461" s="255">
        <f>E2460</f>
        <v>20.687999999999999</v>
      </c>
    </row>
    <row r="2462" spans="1:5">
      <c r="A2462" s="261" t="s">
        <v>829</v>
      </c>
      <c r="B2462" s="261"/>
      <c r="C2462" s="262"/>
      <c r="D2462" s="263"/>
      <c r="E2462" s="263"/>
    </row>
    <row r="2463" spans="1:5" s="84" customFormat="1">
      <c r="A2463" s="253" t="s">
        <v>636</v>
      </c>
      <c r="B2463" s="253"/>
      <c r="C2463" s="254"/>
      <c r="D2463" s="255"/>
      <c r="E2463" s="255"/>
    </row>
    <row r="2464" spans="1:5">
      <c r="A2464" s="253" t="s">
        <v>405</v>
      </c>
      <c r="B2464" s="253"/>
      <c r="C2464" s="254"/>
      <c r="D2464" s="255"/>
      <c r="E2464" s="255"/>
    </row>
    <row r="2465" spans="1:5">
      <c r="A2465" s="253" t="s">
        <v>1164</v>
      </c>
      <c r="B2465" s="253" t="s">
        <v>399</v>
      </c>
      <c r="C2465" s="254" t="s">
        <v>1095</v>
      </c>
      <c r="D2465" s="255" t="s">
        <v>1105</v>
      </c>
      <c r="E2465" s="255" t="s">
        <v>1106</v>
      </c>
    </row>
    <row r="2466" spans="1:5" ht="36.75">
      <c r="A2466" s="256" t="s">
        <v>1589</v>
      </c>
      <c r="B2466" s="256" t="s">
        <v>400</v>
      </c>
      <c r="C2466" s="257">
        <v>1.5999999999999999E-5</v>
      </c>
      <c r="D2466" s="155">
        <v>301573.67</v>
      </c>
      <c r="E2466" s="155">
        <f>ROUND((C2466*D2466),4)</f>
        <v>4.8251999999999997</v>
      </c>
    </row>
    <row r="2467" spans="1:5">
      <c r="A2467" s="253" t="s">
        <v>401</v>
      </c>
      <c r="B2467" s="253" t="s">
        <v>2</v>
      </c>
      <c r="C2467" s="254" t="s">
        <v>2</v>
      </c>
      <c r="D2467" s="255" t="s">
        <v>2</v>
      </c>
      <c r="E2467" s="255">
        <f>SUM(E2466:E2466)</f>
        <v>4.8251999999999997</v>
      </c>
    </row>
    <row r="2468" spans="1:5">
      <c r="A2468" s="253" t="s">
        <v>402</v>
      </c>
      <c r="B2468" s="253" t="s">
        <v>2</v>
      </c>
      <c r="C2468" s="254" t="s">
        <v>2</v>
      </c>
      <c r="D2468" s="255" t="s">
        <v>2</v>
      </c>
      <c r="E2468" s="255">
        <f>E2467</f>
        <v>4.8251999999999997</v>
      </c>
    </row>
    <row r="2469" spans="1:5">
      <c r="A2469" s="261" t="s">
        <v>830</v>
      </c>
      <c r="B2469" s="261"/>
      <c r="C2469" s="262"/>
      <c r="D2469" s="263"/>
      <c r="E2469" s="263"/>
    </row>
    <row r="2470" spans="1:5" s="84" customFormat="1">
      <c r="A2470" s="253" t="s">
        <v>636</v>
      </c>
      <c r="B2470" s="253"/>
      <c r="C2470" s="254"/>
      <c r="D2470" s="255"/>
      <c r="E2470" s="255"/>
    </row>
    <row r="2471" spans="1:5">
      <c r="A2471" s="253" t="s">
        <v>405</v>
      </c>
      <c r="B2471" s="253"/>
      <c r="C2471" s="254"/>
      <c r="D2471" s="255"/>
      <c r="E2471" s="255"/>
    </row>
    <row r="2472" spans="1:5">
      <c r="A2472" s="253" t="s">
        <v>1164</v>
      </c>
      <c r="B2472" s="253" t="s">
        <v>399</v>
      </c>
      <c r="C2472" s="254" t="s">
        <v>1095</v>
      </c>
      <c r="D2472" s="255" t="s">
        <v>1105</v>
      </c>
      <c r="E2472" s="255" t="s">
        <v>1106</v>
      </c>
    </row>
    <row r="2473" spans="1:5" ht="36.75">
      <c r="A2473" s="256" t="s">
        <v>1589</v>
      </c>
      <c r="B2473" s="256" t="s">
        <v>400</v>
      </c>
      <c r="C2473" s="257">
        <v>7.6199999999999995E-5</v>
      </c>
      <c r="D2473" s="155">
        <v>301573.67</v>
      </c>
      <c r="E2473" s="155">
        <f>ROUND((C2473*D2473),4)</f>
        <v>22.979900000000001</v>
      </c>
    </row>
    <row r="2474" spans="1:5">
      <c r="A2474" s="253" t="s">
        <v>401</v>
      </c>
      <c r="B2474" s="253" t="s">
        <v>2</v>
      </c>
      <c r="C2474" s="254" t="s">
        <v>2</v>
      </c>
      <c r="D2474" s="255" t="s">
        <v>2</v>
      </c>
      <c r="E2474" s="255">
        <f>SUM(E2473:E2473)</f>
        <v>22.979900000000001</v>
      </c>
    </row>
    <row r="2475" spans="1:5">
      <c r="A2475" s="253" t="s">
        <v>402</v>
      </c>
      <c r="B2475" s="253" t="s">
        <v>2</v>
      </c>
      <c r="C2475" s="254" t="s">
        <v>2</v>
      </c>
      <c r="D2475" s="255" t="s">
        <v>2</v>
      </c>
      <c r="E2475" s="255">
        <f>E2474</f>
        <v>22.979900000000001</v>
      </c>
    </row>
    <row r="2476" spans="1:5">
      <c r="A2476" s="261" t="s">
        <v>831</v>
      </c>
      <c r="B2476" s="261"/>
      <c r="C2476" s="262"/>
      <c r="D2476" s="263"/>
      <c r="E2476" s="263"/>
    </row>
    <row r="2477" spans="1:5" s="84" customFormat="1">
      <c r="A2477" s="253" t="s">
        <v>636</v>
      </c>
      <c r="B2477" s="253"/>
      <c r="C2477" s="254"/>
      <c r="D2477" s="255"/>
      <c r="E2477" s="255"/>
    </row>
    <row r="2478" spans="1:5">
      <c r="A2478" s="253" t="s">
        <v>405</v>
      </c>
      <c r="B2478" s="253"/>
      <c r="C2478" s="254"/>
      <c r="D2478" s="255"/>
      <c r="E2478" s="255"/>
    </row>
    <row r="2479" spans="1:5">
      <c r="A2479" s="253" t="s">
        <v>1673</v>
      </c>
      <c r="B2479" s="253" t="s">
        <v>399</v>
      </c>
      <c r="C2479" s="254" t="s">
        <v>1095</v>
      </c>
      <c r="D2479" s="255" t="s">
        <v>1096</v>
      </c>
      <c r="E2479" s="255" t="s">
        <v>1097</v>
      </c>
    </row>
    <row r="2480" spans="1:5">
      <c r="A2480" s="256" t="s">
        <v>1410</v>
      </c>
      <c r="B2480" s="256" t="s">
        <v>444</v>
      </c>
      <c r="C2480" s="257">
        <v>18.649999999999999</v>
      </c>
      <c r="D2480" s="155">
        <v>3</v>
      </c>
      <c r="E2480" s="155">
        <f>ROUND((C2480*D2480),4)</f>
        <v>55.95</v>
      </c>
    </row>
    <row r="2481" spans="1:5">
      <c r="A2481" s="253" t="s">
        <v>401</v>
      </c>
      <c r="B2481" s="253" t="s">
        <v>2</v>
      </c>
      <c r="C2481" s="254" t="s">
        <v>2</v>
      </c>
      <c r="D2481" s="255" t="s">
        <v>2</v>
      </c>
      <c r="E2481" s="255">
        <f>SUM(E2480:E2480)</f>
        <v>55.95</v>
      </c>
    </row>
    <row r="2482" spans="1:5">
      <c r="A2482" s="253" t="s">
        <v>402</v>
      </c>
      <c r="B2482" s="253" t="s">
        <v>2</v>
      </c>
      <c r="C2482" s="254" t="s">
        <v>2</v>
      </c>
      <c r="D2482" s="255" t="s">
        <v>2</v>
      </c>
      <c r="E2482" s="255">
        <f>E2481</f>
        <v>55.95</v>
      </c>
    </row>
    <row r="2483" spans="1:5">
      <c r="A2483" s="261" t="s">
        <v>832</v>
      </c>
      <c r="B2483" s="261"/>
      <c r="C2483" s="262"/>
      <c r="D2483" s="263"/>
      <c r="E2483" s="263"/>
    </row>
    <row r="2484" spans="1:5" s="84" customFormat="1">
      <c r="A2484" s="253" t="s">
        <v>612</v>
      </c>
      <c r="B2484" s="253"/>
      <c r="C2484" s="254"/>
      <c r="D2484" s="255"/>
      <c r="E2484" s="255"/>
    </row>
    <row r="2485" spans="1:5">
      <c r="A2485" s="253" t="s">
        <v>405</v>
      </c>
      <c r="B2485" s="253"/>
      <c r="C2485" s="254"/>
      <c r="D2485" s="255"/>
      <c r="E2485" s="255"/>
    </row>
    <row r="2486" spans="1:5">
      <c r="A2486" s="253" t="s">
        <v>1164</v>
      </c>
      <c r="B2486" s="253" t="s">
        <v>399</v>
      </c>
      <c r="C2486" s="254" t="s">
        <v>1095</v>
      </c>
      <c r="D2486" s="255" t="s">
        <v>1105</v>
      </c>
      <c r="E2486" s="255" t="s">
        <v>1106</v>
      </c>
    </row>
    <row r="2487" spans="1:5" ht="24.75">
      <c r="A2487" s="256" t="s">
        <v>1590</v>
      </c>
      <c r="B2487" s="256" t="s">
        <v>400</v>
      </c>
      <c r="C2487" s="257">
        <v>4.0000000000000003E-5</v>
      </c>
      <c r="D2487" s="155">
        <v>167490.64000000001</v>
      </c>
      <c r="E2487" s="155">
        <f>ROUND((C2487*D2487),4)</f>
        <v>6.6996000000000002</v>
      </c>
    </row>
    <row r="2488" spans="1:5">
      <c r="A2488" s="253" t="s">
        <v>401</v>
      </c>
      <c r="B2488" s="253" t="s">
        <v>2</v>
      </c>
      <c r="C2488" s="254" t="s">
        <v>2</v>
      </c>
      <c r="D2488" s="255" t="s">
        <v>2</v>
      </c>
      <c r="E2488" s="255">
        <f>SUM(E2487:E2487)</f>
        <v>6.6996000000000002</v>
      </c>
    </row>
    <row r="2489" spans="1:5">
      <c r="A2489" s="253" t="s">
        <v>402</v>
      </c>
      <c r="B2489" s="253" t="s">
        <v>2</v>
      </c>
      <c r="C2489" s="254" t="s">
        <v>2</v>
      </c>
      <c r="D2489" s="255" t="s">
        <v>2</v>
      </c>
      <c r="E2489" s="255">
        <f>E2488</f>
        <v>6.6996000000000002</v>
      </c>
    </row>
    <row r="2490" spans="1:5">
      <c r="A2490" s="261" t="s">
        <v>833</v>
      </c>
      <c r="B2490" s="261"/>
      <c r="C2490" s="262"/>
      <c r="D2490" s="263"/>
      <c r="E2490" s="263"/>
    </row>
    <row r="2491" spans="1:5" s="84" customFormat="1">
      <c r="A2491" s="253" t="s">
        <v>612</v>
      </c>
      <c r="B2491" s="253"/>
      <c r="C2491" s="254"/>
      <c r="D2491" s="255"/>
      <c r="E2491" s="255"/>
    </row>
    <row r="2492" spans="1:5">
      <c r="A2492" s="253" t="s">
        <v>405</v>
      </c>
      <c r="B2492" s="253"/>
      <c r="C2492" s="254"/>
      <c r="D2492" s="255"/>
      <c r="E2492" s="255"/>
    </row>
    <row r="2493" spans="1:5">
      <c r="A2493" s="253" t="s">
        <v>1164</v>
      </c>
      <c r="B2493" s="253" t="s">
        <v>399</v>
      </c>
      <c r="C2493" s="254" t="s">
        <v>1095</v>
      </c>
      <c r="D2493" s="255" t="s">
        <v>1105</v>
      </c>
      <c r="E2493" s="255" t="s">
        <v>1106</v>
      </c>
    </row>
    <row r="2494" spans="1:5" ht="24.75">
      <c r="A2494" s="256" t="s">
        <v>1590</v>
      </c>
      <c r="B2494" s="256" t="s">
        <v>400</v>
      </c>
      <c r="C2494" s="257">
        <v>1.3499999999999999E-5</v>
      </c>
      <c r="D2494" s="155">
        <v>167490.64000000001</v>
      </c>
      <c r="E2494" s="155">
        <f>ROUND((C2494*D2494),4)</f>
        <v>2.2610999999999999</v>
      </c>
    </row>
    <row r="2495" spans="1:5">
      <c r="A2495" s="253" t="s">
        <v>401</v>
      </c>
      <c r="B2495" s="253" t="s">
        <v>2</v>
      </c>
      <c r="C2495" s="254" t="s">
        <v>2</v>
      </c>
      <c r="D2495" s="255" t="s">
        <v>2</v>
      </c>
      <c r="E2495" s="255">
        <f>SUM(E2494:E2494)</f>
        <v>2.2610999999999999</v>
      </c>
    </row>
    <row r="2496" spans="1:5">
      <c r="A2496" s="253" t="s">
        <v>402</v>
      </c>
      <c r="B2496" s="253" t="s">
        <v>2</v>
      </c>
      <c r="C2496" s="254" t="s">
        <v>2</v>
      </c>
      <c r="D2496" s="255" t="s">
        <v>2</v>
      </c>
      <c r="E2496" s="255">
        <f>E2495</f>
        <v>2.2610999999999999</v>
      </c>
    </row>
    <row r="2497" spans="1:5">
      <c r="A2497" s="261" t="s">
        <v>834</v>
      </c>
      <c r="B2497" s="261"/>
      <c r="C2497" s="262"/>
      <c r="D2497" s="263"/>
      <c r="E2497" s="263"/>
    </row>
    <row r="2498" spans="1:5" s="84" customFormat="1">
      <c r="A2498" s="253" t="s">
        <v>612</v>
      </c>
      <c r="B2498" s="253"/>
      <c r="C2498" s="254"/>
      <c r="D2498" s="255"/>
      <c r="E2498" s="255"/>
    </row>
    <row r="2499" spans="1:5">
      <c r="A2499" s="253" t="s">
        <v>405</v>
      </c>
      <c r="B2499" s="253"/>
      <c r="C2499" s="254"/>
      <c r="D2499" s="255"/>
      <c r="E2499" s="255"/>
    </row>
    <row r="2500" spans="1:5">
      <c r="A2500" s="253" t="s">
        <v>1164</v>
      </c>
      <c r="B2500" s="253" t="s">
        <v>399</v>
      </c>
      <c r="C2500" s="254" t="s">
        <v>1095</v>
      </c>
      <c r="D2500" s="255" t="s">
        <v>1105</v>
      </c>
      <c r="E2500" s="255" t="s">
        <v>1106</v>
      </c>
    </row>
    <row r="2501" spans="1:5" ht="24.75">
      <c r="A2501" s="256" t="s">
        <v>1590</v>
      </c>
      <c r="B2501" s="256" t="s">
        <v>400</v>
      </c>
      <c r="C2501" s="257">
        <v>4.3800000000000001E-5</v>
      </c>
      <c r="D2501" s="155">
        <v>167490.64000000001</v>
      </c>
      <c r="E2501" s="155">
        <f>ROUND((C2501*D2501),4)</f>
        <v>7.3361000000000001</v>
      </c>
    </row>
    <row r="2502" spans="1:5">
      <c r="A2502" s="253" t="s">
        <v>401</v>
      </c>
      <c r="B2502" s="253" t="s">
        <v>2</v>
      </c>
      <c r="C2502" s="254" t="s">
        <v>2</v>
      </c>
      <c r="D2502" s="255" t="s">
        <v>2</v>
      </c>
      <c r="E2502" s="255">
        <f>SUM(E2501:E2501)</f>
        <v>7.3361000000000001</v>
      </c>
    </row>
    <row r="2503" spans="1:5">
      <c r="A2503" s="253" t="s">
        <v>402</v>
      </c>
      <c r="B2503" s="253" t="s">
        <v>2</v>
      </c>
      <c r="C2503" s="254" t="s">
        <v>2</v>
      </c>
      <c r="D2503" s="255" t="s">
        <v>2</v>
      </c>
      <c r="E2503" s="255">
        <f>E2502</f>
        <v>7.3361000000000001</v>
      </c>
    </row>
    <row r="2504" spans="1:5">
      <c r="A2504" s="261" t="s">
        <v>835</v>
      </c>
      <c r="B2504" s="261"/>
      <c r="C2504" s="262"/>
      <c r="D2504" s="263"/>
      <c r="E2504" s="263"/>
    </row>
    <row r="2505" spans="1:5" s="84" customFormat="1">
      <c r="A2505" s="253" t="s">
        <v>612</v>
      </c>
      <c r="B2505" s="253"/>
      <c r="C2505" s="254"/>
      <c r="D2505" s="255"/>
      <c r="E2505" s="255"/>
    </row>
    <row r="2506" spans="1:5">
      <c r="A2506" s="253" t="s">
        <v>405</v>
      </c>
      <c r="B2506" s="253"/>
      <c r="C2506" s="254"/>
      <c r="D2506" s="255"/>
      <c r="E2506" s="255"/>
    </row>
    <row r="2507" spans="1:5">
      <c r="A2507" s="253" t="s">
        <v>1673</v>
      </c>
      <c r="B2507" s="253" t="s">
        <v>399</v>
      </c>
      <c r="C2507" s="254" t="s">
        <v>1095</v>
      </c>
      <c r="D2507" s="255" t="s">
        <v>1096</v>
      </c>
      <c r="E2507" s="255" t="s">
        <v>1097</v>
      </c>
    </row>
    <row r="2508" spans="1:5">
      <c r="A2508" s="256" t="s">
        <v>1410</v>
      </c>
      <c r="B2508" s="256" t="s">
        <v>444</v>
      </c>
      <c r="C2508" s="257">
        <v>17.96</v>
      </c>
      <c r="D2508" s="155">
        <v>3</v>
      </c>
      <c r="E2508" s="155">
        <f>ROUND((C2508*D2508),4)</f>
        <v>53.88</v>
      </c>
    </row>
    <row r="2509" spans="1:5">
      <c r="A2509" s="253" t="s">
        <v>401</v>
      </c>
      <c r="B2509" s="253" t="s">
        <v>2</v>
      </c>
      <c r="C2509" s="254" t="s">
        <v>2</v>
      </c>
      <c r="D2509" s="255" t="s">
        <v>2</v>
      </c>
      <c r="E2509" s="255">
        <f>SUM(E2508:E2508)</f>
        <v>53.88</v>
      </c>
    </row>
    <row r="2510" spans="1:5">
      <c r="A2510" s="253" t="s">
        <v>402</v>
      </c>
      <c r="B2510" s="253" t="s">
        <v>2</v>
      </c>
      <c r="C2510" s="254" t="s">
        <v>2</v>
      </c>
      <c r="D2510" s="255" t="s">
        <v>2</v>
      </c>
      <c r="E2510" s="255">
        <f>E2509</f>
        <v>53.88</v>
      </c>
    </row>
    <row r="2511" spans="1:5">
      <c r="A2511" s="261" t="s">
        <v>836</v>
      </c>
      <c r="B2511" s="261"/>
      <c r="C2511" s="262"/>
      <c r="D2511" s="263"/>
      <c r="E2511" s="263"/>
    </row>
    <row r="2512" spans="1:5" s="84" customFormat="1">
      <c r="A2512" s="253" t="s">
        <v>595</v>
      </c>
      <c r="B2512" s="253"/>
      <c r="C2512" s="254"/>
      <c r="D2512" s="255"/>
      <c r="E2512" s="255"/>
    </row>
    <row r="2513" spans="1:5">
      <c r="A2513" s="253" t="s">
        <v>405</v>
      </c>
      <c r="B2513" s="253"/>
      <c r="C2513" s="254"/>
      <c r="D2513" s="255"/>
      <c r="E2513" s="255"/>
    </row>
    <row r="2514" spans="1:5">
      <c r="A2514" s="253" t="s">
        <v>1673</v>
      </c>
      <c r="B2514" s="253" t="s">
        <v>399</v>
      </c>
      <c r="C2514" s="254" t="s">
        <v>1095</v>
      </c>
      <c r="D2514" s="255" t="s">
        <v>1096</v>
      </c>
      <c r="E2514" s="255" t="s">
        <v>1097</v>
      </c>
    </row>
    <row r="2515" spans="1:5">
      <c r="A2515" s="256" t="s">
        <v>1410</v>
      </c>
      <c r="B2515" s="256" t="s">
        <v>444</v>
      </c>
      <c r="C2515" s="257">
        <v>11.94</v>
      </c>
      <c r="D2515" s="155">
        <v>3</v>
      </c>
      <c r="E2515" s="155">
        <f>ROUND((C2515*D2515),4)</f>
        <v>35.82</v>
      </c>
    </row>
    <row r="2516" spans="1:5">
      <c r="A2516" s="253" t="s">
        <v>401</v>
      </c>
      <c r="B2516" s="253" t="s">
        <v>2</v>
      </c>
      <c r="C2516" s="254" t="s">
        <v>2</v>
      </c>
      <c r="D2516" s="255" t="s">
        <v>2</v>
      </c>
      <c r="E2516" s="255">
        <f>SUM(E2515:E2515)</f>
        <v>35.82</v>
      </c>
    </row>
    <row r="2517" spans="1:5">
      <c r="A2517" s="253" t="s">
        <v>402</v>
      </c>
      <c r="B2517" s="253" t="s">
        <v>2</v>
      </c>
      <c r="C2517" s="254" t="s">
        <v>2</v>
      </c>
      <c r="D2517" s="255" t="s">
        <v>2</v>
      </c>
      <c r="E2517" s="255">
        <f>E2516</f>
        <v>35.82</v>
      </c>
    </row>
    <row r="2518" spans="1:5">
      <c r="A2518" s="261" t="s">
        <v>837</v>
      </c>
      <c r="B2518" s="261"/>
      <c r="C2518" s="262"/>
      <c r="D2518" s="263"/>
      <c r="E2518" s="263"/>
    </row>
    <row r="2519" spans="1:5">
      <c r="A2519" s="253" t="s">
        <v>1081</v>
      </c>
      <c r="B2519" s="253"/>
      <c r="C2519" s="254"/>
      <c r="D2519" s="255"/>
      <c r="E2519" s="255"/>
    </row>
    <row r="2520" spans="1:5" s="84" customFormat="1">
      <c r="A2520" s="253" t="s">
        <v>405</v>
      </c>
      <c r="B2520" s="253"/>
      <c r="C2520" s="254"/>
      <c r="D2520" s="255"/>
      <c r="E2520" s="255"/>
    </row>
    <row r="2521" spans="1:5">
      <c r="A2521" s="253" t="s">
        <v>1673</v>
      </c>
      <c r="B2521" s="253" t="s">
        <v>399</v>
      </c>
      <c r="C2521" s="254" t="s">
        <v>1095</v>
      </c>
      <c r="D2521" s="255" t="s">
        <v>1096</v>
      </c>
      <c r="E2521" s="255" t="s">
        <v>1097</v>
      </c>
    </row>
    <row r="2522" spans="1:5">
      <c r="A2522" s="256" t="s">
        <v>1410</v>
      </c>
      <c r="B2522" s="256" t="s">
        <v>444</v>
      </c>
      <c r="C2522" s="257">
        <v>25.39</v>
      </c>
      <c r="D2522" s="155">
        <v>3</v>
      </c>
      <c r="E2522" s="155">
        <f>ROUND((C2522*D2522),4)</f>
        <v>76.17</v>
      </c>
    </row>
    <row r="2523" spans="1:5">
      <c r="A2523" s="253" t="s">
        <v>401</v>
      </c>
      <c r="B2523" s="253" t="s">
        <v>2</v>
      </c>
      <c r="C2523" s="254" t="s">
        <v>2</v>
      </c>
      <c r="D2523" s="255" t="s">
        <v>2</v>
      </c>
      <c r="E2523" s="255">
        <f>SUM(E2522:E2522)</f>
        <v>76.17</v>
      </c>
    </row>
    <row r="2524" spans="1:5">
      <c r="A2524" s="253" t="s">
        <v>402</v>
      </c>
      <c r="B2524" s="253" t="s">
        <v>2</v>
      </c>
      <c r="C2524" s="254" t="s">
        <v>2</v>
      </c>
      <c r="D2524" s="255" t="s">
        <v>2</v>
      </c>
      <c r="E2524" s="255">
        <f>E2523</f>
        <v>76.17</v>
      </c>
    </row>
    <row r="2525" spans="1:5">
      <c r="A2525" s="261" t="s">
        <v>838</v>
      </c>
      <c r="B2525" s="261"/>
      <c r="C2525" s="262"/>
      <c r="D2525" s="263"/>
      <c r="E2525" s="263"/>
    </row>
    <row r="2526" spans="1:5">
      <c r="A2526" s="253" t="s">
        <v>604</v>
      </c>
      <c r="B2526" s="253"/>
      <c r="C2526" s="254"/>
      <c r="D2526" s="255"/>
      <c r="E2526" s="255"/>
    </row>
    <row r="2527" spans="1:5" s="84" customFormat="1">
      <c r="A2527" s="253" t="s">
        <v>405</v>
      </c>
      <c r="B2527" s="253"/>
      <c r="C2527" s="254"/>
      <c r="D2527" s="255"/>
      <c r="E2527" s="255"/>
    </row>
    <row r="2528" spans="1:5">
      <c r="A2528" s="253" t="s">
        <v>1673</v>
      </c>
      <c r="B2528" s="253" t="s">
        <v>399</v>
      </c>
      <c r="C2528" s="254" t="s">
        <v>1095</v>
      </c>
      <c r="D2528" s="255" t="s">
        <v>1096</v>
      </c>
      <c r="E2528" s="255" t="s">
        <v>1097</v>
      </c>
    </row>
    <row r="2529" spans="1:5">
      <c r="A2529" s="256" t="s">
        <v>1410</v>
      </c>
      <c r="B2529" s="256" t="s">
        <v>444</v>
      </c>
      <c r="C2529" s="257">
        <v>20.87</v>
      </c>
      <c r="D2529" s="155">
        <v>3</v>
      </c>
      <c r="E2529" s="155">
        <f>ROUND((C2529*D2529),4)</f>
        <v>62.61</v>
      </c>
    </row>
    <row r="2530" spans="1:5">
      <c r="A2530" s="253" t="s">
        <v>401</v>
      </c>
      <c r="B2530" s="253" t="s">
        <v>2</v>
      </c>
      <c r="C2530" s="254" t="s">
        <v>2</v>
      </c>
      <c r="D2530" s="255" t="s">
        <v>2</v>
      </c>
      <c r="E2530" s="255">
        <f>SUM(E2529:E2529)</f>
        <v>62.61</v>
      </c>
    </row>
    <row r="2531" spans="1:5">
      <c r="A2531" s="253" t="s">
        <v>402</v>
      </c>
      <c r="B2531" s="253" t="s">
        <v>2</v>
      </c>
      <c r="C2531" s="254" t="s">
        <v>2</v>
      </c>
      <c r="D2531" s="255" t="s">
        <v>2</v>
      </c>
      <c r="E2531" s="255">
        <f>E2530</f>
        <v>62.61</v>
      </c>
    </row>
    <row r="2532" spans="1:5">
      <c r="A2532" s="261" t="s">
        <v>839</v>
      </c>
      <c r="B2532" s="261"/>
      <c r="C2532" s="262"/>
      <c r="D2532" s="263"/>
      <c r="E2532" s="263"/>
    </row>
    <row r="2533" spans="1:5">
      <c r="A2533" s="253" t="s">
        <v>609</v>
      </c>
      <c r="B2533" s="253"/>
      <c r="C2533" s="254"/>
      <c r="D2533" s="255"/>
      <c r="E2533" s="255"/>
    </row>
    <row r="2534" spans="1:5">
      <c r="A2534" s="253" t="s">
        <v>405</v>
      </c>
      <c r="B2534" s="253"/>
      <c r="C2534" s="254"/>
      <c r="D2534" s="255"/>
      <c r="E2534" s="255"/>
    </row>
    <row r="2535" spans="1:5" s="84" customFormat="1">
      <c r="A2535" s="253" t="s">
        <v>1164</v>
      </c>
      <c r="B2535" s="253" t="s">
        <v>399</v>
      </c>
      <c r="C2535" s="254" t="s">
        <v>1095</v>
      </c>
      <c r="D2535" s="255" t="s">
        <v>1105</v>
      </c>
      <c r="E2535" s="255" t="s">
        <v>1106</v>
      </c>
    </row>
    <row r="2536" spans="1:5" ht="24.75">
      <c r="A2536" s="256" t="s">
        <v>1591</v>
      </c>
      <c r="B2536" s="256" t="s">
        <v>400</v>
      </c>
      <c r="C2536" s="257">
        <v>6.0000000000000002E-5</v>
      </c>
      <c r="D2536" s="155">
        <v>33801.019999999997</v>
      </c>
      <c r="E2536" s="155">
        <f>ROUND((C2536*D2536),4)</f>
        <v>2.0280999999999998</v>
      </c>
    </row>
    <row r="2537" spans="1:5">
      <c r="A2537" s="253" t="s">
        <v>401</v>
      </c>
      <c r="B2537" s="253" t="s">
        <v>2</v>
      </c>
      <c r="C2537" s="254" t="s">
        <v>2</v>
      </c>
      <c r="D2537" s="255" t="s">
        <v>2</v>
      </c>
      <c r="E2537" s="255">
        <f>SUM(E2536:E2536)</f>
        <v>2.0280999999999998</v>
      </c>
    </row>
    <row r="2538" spans="1:5">
      <c r="A2538" s="253" t="s">
        <v>402</v>
      </c>
      <c r="B2538" s="253" t="s">
        <v>2</v>
      </c>
      <c r="C2538" s="254" t="s">
        <v>2</v>
      </c>
      <c r="D2538" s="255" t="s">
        <v>2</v>
      </c>
      <c r="E2538" s="255">
        <f>E2537</f>
        <v>2.0280999999999998</v>
      </c>
    </row>
    <row r="2539" spans="1:5">
      <c r="A2539" s="261" t="s">
        <v>840</v>
      </c>
      <c r="B2539" s="261"/>
      <c r="C2539" s="262"/>
      <c r="D2539" s="263"/>
      <c r="E2539" s="263"/>
    </row>
    <row r="2540" spans="1:5">
      <c r="A2540" s="253" t="s">
        <v>615</v>
      </c>
      <c r="B2540" s="253"/>
      <c r="C2540" s="254"/>
      <c r="D2540" s="255"/>
      <c r="E2540" s="255"/>
    </row>
    <row r="2541" spans="1:5">
      <c r="A2541" s="253" t="s">
        <v>405</v>
      </c>
      <c r="B2541" s="253"/>
      <c r="C2541" s="254"/>
      <c r="D2541" s="255"/>
      <c r="E2541" s="255"/>
    </row>
    <row r="2542" spans="1:5" s="84" customFormat="1">
      <c r="A2542" s="253" t="s">
        <v>1164</v>
      </c>
      <c r="B2542" s="253" t="s">
        <v>399</v>
      </c>
      <c r="C2542" s="254" t="s">
        <v>1095</v>
      </c>
      <c r="D2542" s="255" t="s">
        <v>1105</v>
      </c>
      <c r="E2542" s="255" t="s">
        <v>1106</v>
      </c>
    </row>
    <row r="2543" spans="1:5" ht="24.75">
      <c r="A2543" s="256" t="s">
        <v>1760</v>
      </c>
      <c r="B2543" s="256" t="s">
        <v>400</v>
      </c>
      <c r="C2543" s="257">
        <v>8.0000000000000007E-5</v>
      </c>
      <c r="D2543" s="155">
        <v>625000</v>
      </c>
      <c r="E2543" s="155">
        <f>ROUND((C2543*D2543),4)</f>
        <v>50</v>
      </c>
    </row>
    <row r="2544" spans="1:5">
      <c r="A2544" s="253" t="s">
        <v>401</v>
      </c>
      <c r="B2544" s="253" t="s">
        <v>2</v>
      </c>
      <c r="C2544" s="254" t="s">
        <v>2</v>
      </c>
      <c r="D2544" s="255" t="s">
        <v>2</v>
      </c>
      <c r="E2544" s="255">
        <f>SUM(E2543:E2543)</f>
        <v>50</v>
      </c>
    </row>
    <row r="2545" spans="1:5">
      <c r="A2545" s="253" t="s">
        <v>402</v>
      </c>
      <c r="B2545" s="253" t="s">
        <v>2</v>
      </c>
      <c r="C2545" s="254" t="s">
        <v>2</v>
      </c>
      <c r="D2545" s="255" t="s">
        <v>2</v>
      </c>
      <c r="E2545" s="255">
        <f>E2544</f>
        <v>50</v>
      </c>
    </row>
    <row r="2546" spans="1:5">
      <c r="A2546" s="261" t="s">
        <v>841</v>
      </c>
      <c r="B2546" s="261"/>
      <c r="C2546" s="262"/>
      <c r="D2546" s="263"/>
      <c r="E2546" s="263"/>
    </row>
    <row r="2547" spans="1:5">
      <c r="A2547" s="253" t="s">
        <v>617</v>
      </c>
      <c r="B2547" s="253"/>
      <c r="C2547" s="254"/>
      <c r="D2547" s="255"/>
      <c r="E2547" s="255"/>
    </row>
    <row r="2548" spans="1:5">
      <c r="A2548" s="253" t="s">
        <v>405</v>
      </c>
      <c r="B2548" s="253"/>
      <c r="C2548" s="254"/>
      <c r="D2548" s="255"/>
      <c r="E2548" s="255"/>
    </row>
    <row r="2549" spans="1:5">
      <c r="A2549" s="253" t="s">
        <v>1164</v>
      </c>
      <c r="B2549" s="253" t="s">
        <v>399</v>
      </c>
      <c r="C2549" s="254" t="s">
        <v>1095</v>
      </c>
      <c r="D2549" s="255" t="s">
        <v>1105</v>
      </c>
      <c r="E2549" s="255" t="s">
        <v>1106</v>
      </c>
    </row>
    <row r="2550" spans="1:5" s="84" customFormat="1" ht="24.75">
      <c r="A2550" s="256" t="s">
        <v>1581</v>
      </c>
      <c r="B2550" s="256" t="s">
        <v>400</v>
      </c>
      <c r="C2550" s="257">
        <v>5.7099999999999999E-5</v>
      </c>
      <c r="D2550" s="155">
        <v>328828.58</v>
      </c>
      <c r="E2550" s="155">
        <f>ROUND((C2550*D2550),4)</f>
        <v>18.7761</v>
      </c>
    </row>
    <row r="2551" spans="1:5">
      <c r="A2551" s="253" t="s">
        <v>401</v>
      </c>
      <c r="B2551" s="253" t="s">
        <v>2</v>
      </c>
      <c r="C2551" s="254" t="s">
        <v>2</v>
      </c>
      <c r="D2551" s="255" t="s">
        <v>2</v>
      </c>
      <c r="E2551" s="255">
        <f>SUM(E2550:E2550)</f>
        <v>18.7761</v>
      </c>
    </row>
    <row r="2552" spans="1:5">
      <c r="A2552" s="253" t="s">
        <v>402</v>
      </c>
      <c r="B2552" s="253" t="s">
        <v>2</v>
      </c>
      <c r="C2552" s="254" t="s">
        <v>2</v>
      </c>
      <c r="D2552" s="255" t="s">
        <v>2</v>
      </c>
      <c r="E2552" s="255">
        <f>E2551</f>
        <v>18.7761</v>
      </c>
    </row>
    <row r="2553" spans="1:5">
      <c r="A2553" s="261" t="s">
        <v>842</v>
      </c>
      <c r="B2553" s="261"/>
      <c r="C2553" s="262"/>
      <c r="D2553" s="263"/>
      <c r="E2553" s="263"/>
    </row>
    <row r="2554" spans="1:5">
      <c r="A2554" s="253" t="s">
        <v>620</v>
      </c>
      <c r="B2554" s="253"/>
      <c r="C2554" s="254"/>
      <c r="D2554" s="255"/>
      <c r="E2554" s="255"/>
    </row>
    <row r="2555" spans="1:5">
      <c r="A2555" s="253" t="s">
        <v>405</v>
      </c>
      <c r="B2555" s="253"/>
      <c r="C2555" s="254"/>
      <c r="D2555" s="255"/>
      <c r="E2555" s="255"/>
    </row>
    <row r="2556" spans="1:5">
      <c r="A2556" s="253" t="s">
        <v>1673</v>
      </c>
      <c r="B2556" s="253" t="s">
        <v>399</v>
      </c>
      <c r="C2556" s="254" t="s">
        <v>1095</v>
      </c>
      <c r="D2556" s="255" t="s">
        <v>1096</v>
      </c>
      <c r="E2556" s="255" t="s">
        <v>1097</v>
      </c>
    </row>
    <row r="2557" spans="1:5" s="84" customFormat="1">
      <c r="A2557" s="256" t="s">
        <v>1410</v>
      </c>
      <c r="B2557" s="256" t="s">
        <v>444</v>
      </c>
      <c r="C2557" s="257">
        <v>25.39</v>
      </c>
      <c r="D2557" s="155">
        <v>3</v>
      </c>
      <c r="E2557" s="155">
        <f>ROUND((C2557*D2557),4)</f>
        <v>76.17</v>
      </c>
    </row>
    <row r="2558" spans="1:5">
      <c r="A2558" s="253" t="s">
        <v>401</v>
      </c>
      <c r="B2558" s="253" t="s">
        <v>2</v>
      </c>
      <c r="C2558" s="254" t="s">
        <v>2</v>
      </c>
      <c r="D2558" s="255" t="s">
        <v>2</v>
      </c>
      <c r="E2558" s="255">
        <f>SUM(E2557:E2557)</f>
        <v>76.17</v>
      </c>
    </row>
    <row r="2559" spans="1:5">
      <c r="A2559" s="253" t="s">
        <v>402</v>
      </c>
      <c r="B2559" s="253" t="s">
        <v>2</v>
      </c>
      <c r="C2559" s="254" t="s">
        <v>2</v>
      </c>
      <c r="D2559" s="255" t="s">
        <v>2</v>
      </c>
      <c r="E2559" s="255">
        <f>E2558</f>
        <v>76.17</v>
      </c>
    </row>
    <row r="2560" spans="1:5">
      <c r="A2560" s="261" t="s">
        <v>843</v>
      </c>
      <c r="B2560" s="261"/>
      <c r="C2560" s="262"/>
      <c r="D2560" s="263"/>
      <c r="E2560" s="263"/>
    </row>
    <row r="2561" spans="1:5">
      <c r="A2561" s="253" t="s">
        <v>623</v>
      </c>
      <c r="B2561" s="253"/>
      <c r="C2561" s="254"/>
      <c r="D2561" s="255"/>
      <c r="E2561" s="255"/>
    </row>
    <row r="2562" spans="1:5">
      <c r="A2562" s="253" t="s">
        <v>405</v>
      </c>
      <c r="B2562" s="253"/>
      <c r="C2562" s="254"/>
      <c r="D2562" s="255"/>
      <c r="E2562" s="255"/>
    </row>
    <row r="2563" spans="1:5">
      <c r="A2563" s="253" t="s">
        <v>1673</v>
      </c>
      <c r="B2563" s="253" t="s">
        <v>399</v>
      </c>
      <c r="C2563" s="254" t="s">
        <v>1095</v>
      </c>
      <c r="D2563" s="255" t="s">
        <v>1096</v>
      </c>
      <c r="E2563" s="255" t="s">
        <v>1097</v>
      </c>
    </row>
    <row r="2564" spans="1:5">
      <c r="A2564" s="256" t="s">
        <v>1410</v>
      </c>
      <c r="B2564" s="256" t="s">
        <v>444</v>
      </c>
      <c r="C2564" s="257">
        <v>22.38</v>
      </c>
      <c r="D2564" s="155">
        <v>3</v>
      </c>
      <c r="E2564" s="155">
        <f>ROUND((C2564*D2564),4)</f>
        <v>67.14</v>
      </c>
    </row>
    <row r="2565" spans="1:5" s="84" customFormat="1">
      <c r="A2565" s="253" t="s">
        <v>401</v>
      </c>
      <c r="B2565" s="253" t="s">
        <v>2</v>
      </c>
      <c r="C2565" s="254" t="s">
        <v>2</v>
      </c>
      <c r="D2565" s="255" t="s">
        <v>2</v>
      </c>
      <c r="E2565" s="255">
        <f>SUM(E2564:E2564)</f>
        <v>67.14</v>
      </c>
    </row>
    <row r="2566" spans="1:5">
      <c r="A2566" s="253" t="s">
        <v>402</v>
      </c>
      <c r="B2566" s="253" t="s">
        <v>2</v>
      </c>
      <c r="C2566" s="254" t="s">
        <v>2</v>
      </c>
      <c r="D2566" s="255" t="s">
        <v>2</v>
      </c>
      <c r="E2566" s="255">
        <f>E2565</f>
        <v>67.14</v>
      </c>
    </row>
    <row r="2567" spans="1:5">
      <c r="A2567" s="261" t="s">
        <v>844</v>
      </c>
      <c r="B2567" s="261"/>
      <c r="C2567" s="262"/>
      <c r="D2567" s="263"/>
      <c r="E2567" s="263"/>
    </row>
    <row r="2568" spans="1:5">
      <c r="A2568" s="253" t="s">
        <v>626</v>
      </c>
      <c r="B2568" s="253"/>
      <c r="C2568" s="254"/>
      <c r="D2568" s="255"/>
      <c r="E2568" s="255"/>
    </row>
    <row r="2569" spans="1:5">
      <c r="A2569" s="253" t="s">
        <v>405</v>
      </c>
      <c r="B2569" s="253"/>
      <c r="C2569" s="254"/>
      <c r="D2569" s="255"/>
      <c r="E2569" s="255"/>
    </row>
    <row r="2570" spans="1:5">
      <c r="A2570" s="253" t="s">
        <v>1164</v>
      </c>
      <c r="B2570" s="253" t="s">
        <v>399</v>
      </c>
      <c r="C2570" s="254" t="s">
        <v>1095</v>
      </c>
      <c r="D2570" s="255" t="s">
        <v>1105</v>
      </c>
      <c r="E2570" s="255" t="s">
        <v>1106</v>
      </c>
    </row>
    <row r="2571" spans="1:5" ht="24.75">
      <c r="A2571" s="256" t="s">
        <v>1761</v>
      </c>
      <c r="B2571" s="256" t="s">
        <v>400</v>
      </c>
      <c r="C2571" s="257">
        <v>6.9999999999999994E-5</v>
      </c>
      <c r="D2571" s="155">
        <v>340000</v>
      </c>
      <c r="E2571" s="155">
        <f>ROUND((C2571*D2571),4)</f>
        <v>23.8</v>
      </c>
    </row>
    <row r="2572" spans="1:5" s="84" customFormat="1">
      <c r="A2572" s="253" t="s">
        <v>401</v>
      </c>
      <c r="B2572" s="253" t="s">
        <v>2</v>
      </c>
      <c r="C2572" s="254" t="s">
        <v>2</v>
      </c>
      <c r="D2572" s="255" t="s">
        <v>2</v>
      </c>
      <c r="E2572" s="255">
        <f>SUM(E2571:E2571)</f>
        <v>23.8</v>
      </c>
    </row>
    <row r="2573" spans="1:5">
      <c r="A2573" s="253" t="s">
        <v>402</v>
      </c>
      <c r="B2573" s="253" t="s">
        <v>2</v>
      </c>
      <c r="C2573" s="254" t="s">
        <v>2</v>
      </c>
      <c r="D2573" s="255" t="s">
        <v>2</v>
      </c>
      <c r="E2573" s="255">
        <f>E2572</f>
        <v>23.8</v>
      </c>
    </row>
    <row r="2574" spans="1:5">
      <c r="A2574" s="261" t="s">
        <v>845</v>
      </c>
      <c r="B2574" s="261"/>
      <c r="C2574" s="262"/>
      <c r="D2574" s="263"/>
      <c r="E2574" s="263"/>
    </row>
    <row r="2575" spans="1:5">
      <c r="A2575" s="253" t="s">
        <v>626</v>
      </c>
      <c r="B2575" s="253"/>
      <c r="C2575" s="254"/>
      <c r="D2575" s="255"/>
      <c r="E2575" s="255"/>
    </row>
    <row r="2576" spans="1:5">
      <c r="A2576" s="253" t="s">
        <v>405</v>
      </c>
      <c r="B2576" s="253"/>
      <c r="C2576" s="254"/>
      <c r="D2576" s="255"/>
      <c r="E2576" s="255"/>
    </row>
    <row r="2577" spans="1:5">
      <c r="A2577" s="253" t="s">
        <v>1673</v>
      </c>
      <c r="B2577" s="253" t="s">
        <v>399</v>
      </c>
      <c r="C2577" s="254" t="s">
        <v>1095</v>
      </c>
      <c r="D2577" s="255" t="s">
        <v>1096</v>
      </c>
      <c r="E2577" s="255" t="s">
        <v>1097</v>
      </c>
    </row>
    <row r="2578" spans="1:5">
      <c r="A2578" s="256" t="s">
        <v>1410</v>
      </c>
      <c r="B2578" s="256" t="s">
        <v>444</v>
      </c>
      <c r="C2578" s="257">
        <v>19.100000000000001</v>
      </c>
      <c r="D2578" s="155">
        <v>3</v>
      </c>
      <c r="E2578" s="155">
        <f>ROUND((C2578*D2578),4)</f>
        <v>57.3</v>
      </c>
    </row>
    <row r="2579" spans="1:5">
      <c r="A2579" s="253" t="s">
        <v>401</v>
      </c>
      <c r="B2579" s="253" t="s">
        <v>2</v>
      </c>
      <c r="C2579" s="254" t="s">
        <v>2</v>
      </c>
      <c r="D2579" s="255" t="s">
        <v>2</v>
      </c>
      <c r="E2579" s="255">
        <f>SUM(E2578:E2578)</f>
        <v>57.3</v>
      </c>
    </row>
    <row r="2580" spans="1:5" s="84" customFormat="1">
      <c r="A2580" s="253" t="s">
        <v>402</v>
      </c>
      <c r="B2580" s="253" t="s">
        <v>2</v>
      </c>
      <c r="C2580" s="254" t="s">
        <v>2</v>
      </c>
      <c r="D2580" s="255" t="s">
        <v>2</v>
      </c>
      <c r="E2580" s="255">
        <f>E2579</f>
        <v>57.3</v>
      </c>
    </row>
    <row r="2581" spans="1:5">
      <c r="A2581" s="261" t="s">
        <v>846</v>
      </c>
      <c r="B2581" s="261"/>
      <c r="C2581" s="262"/>
      <c r="D2581" s="263"/>
      <c r="E2581" s="263"/>
    </row>
    <row r="2582" spans="1:5">
      <c r="A2582" s="253" t="s">
        <v>629</v>
      </c>
      <c r="B2582" s="253"/>
      <c r="C2582" s="254"/>
      <c r="D2582" s="255"/>
      <c r="E2582" s="255"/>
    </row>
    <row r="2583" spans="1:5">
      <c r="A2583" s="253" t="s">
        <v>405</v>
      </c>
      <c r="B2583" s="253"/>
      <c r="C2583" s="254"/>
      <c r="D2583" s="255"/>
      <c r="E2583" s="255"/>
    </row>
    <row r="2584" spans="1:5">
      <c r="A2584" s="253" t="s">
        <v>1164</v>
      </c>
      <c r="B2584" s="253" t="s">
        <v>399</v>
      </c>
      <c r="C2584" s="254" t="s">
        <v>1095</v>
      </c>
      <c r="D2584" s="255" t="s">
        <v>1105</v>
      </c>
      <c r="E2584" s="255" t="s">
        <v>1106</v>
      </c>
    </row>
    <row r="2585" spans="1:5" ht="24.75">
      <c r="A2585" s="256" t="s">
        <v>1762</v>
      </c>
      <c r="B2585" s="256" t="s">
        <v>400</v>
      </c>
      <c r="C2585" s="257">
        <v>6.9999999999999994E-5</v>
      </c>
      <c r="D2585" s="155">
        <v>471466.64</v>
      </c>
      <c r="E2585" s="155">
        <f>ROUND((C2585*D2585),4)</f>
        <v>33.002699999999997</v>
      </c>
    </row>
    <row r="2586" spans="1:5">
      <c r="A2586" s="253" t="s">
        <v>401</v>
      </c>
      <c r="B2586" s="253" t="s">
        <v>2</v>
      </c>
      <c r="C2586" s="254" t="s">
        <v>2</v>
      </c>
      <c r="D2586" s="255" t="s">
        <v>2</v>
      </c>
      <c r="E2586" s="255">
        <f>SUM(E2585:E2585)</f>
        <v>33.002699999999997</v>
      </c>
    </row>
    <row r="2587" spans="1:5" s="84" customFormat="1">
      <c r="A2587" s="253" t="s">
        <v>402</v>
      </c>
      <c r="B2587" s="253" t="s">
        <v>2</v>
      </c>
      <c r="C2587" s="254" t="s">
        <v>2</v>
      </c>
      <c r="D2587" s="255" t="s">
        <v>2</v>
      </c>
      <c r="E2587" s="255">
        <f>E2586</f>
        <v>33.002699999999997</v>
      </c>
    </row>
    <row r="2588" spans="1:5">
      <c r="A2588" s="261" t="s">
        <v>847</v>
      </c>
      <c r="B2588" s="261"/>
      <c r="C2588" s="262"/>
      <c r="D2588" s="263"/>
      <c r="E2588" s="263"/>
    </row>
    <row r="2589" spans="1:5">
      <c r="A2589" s="253" t="s">
        <v>617</v>
      </c>
      <c r="B2589" s="253"/>
      <c r="C2589" s="254"/>
      <c r="D2589" s="255"/>
      <c r="E2589" s="255"/>
    </row>
    <row r="2590" spans="1:5">
      <c r="A2590" s="253" t="s">
        <v>405</v>
      </c>
      <c r="B2590" s="253"/>
      <c r="C2590" s="254"/>
      <c r="D2590" s="255"/>
      <c r="E2590" s="255"/>
    </row>
    <row r="2591" spans="1:5">
      <c r="A2591" s="253" t="s">
        <v>1673</v>
      </c>
      <c r="B2591" s="253" t="s">
        <v>399</v>
      </c>
      <c r="C2591" s="254" t="s">
        <v>1095</v>
      </c>
      <c r="D2591" s="255" t="s">
        <v>1096</v>
      </c>
      <c r="E2591" s="255" t="s">
        <v>1097</v>
      </c>
    </row>
    <row r="2592" spans="1:5">
      <c r="A2592" s="256" t="s">
        <v>1410</v>
      </c>
      <c r="B2592" s="256" t="s">
        <v>444</v>
      </c>
      <c r="C2592" s="257">
        <v>16.559999999999999</v>
      </c>
      <c r="D2592" s="155">
        <v>3</v>
      </c>
      <c r="E2592" s="155">
        <f>ROUND((C2592*D2592),4)</f>
        <v>49.68</v>
      </c>
    </row>
    <row r="2593" spans="1:5">
      <c r="A2593" s="253" t="s">
        <v>401</v>
      </c>
      <c r="B2593" s="253" t="s">
        <v>2</v>
      </c>
      <c r="C2593" s="254" t="s">
        <v>2</v>
      </c>
      <c r="D2593" s="255" t="s">
        <v>2</v>
      </c>
      <c r="E2593" s="255">
        <f>SUM(E2592:E2592)</f>
        <v>49.68</v>
      </c>
    </row>
    <row r="2594" spans="1:5">
      <c r="A2594" s="253" t="s">
        <v>402</v>
      </c>
      <c r="B2594" s="253" t="s">
        <v>2</v>
      </c>
      <c r="C2594" s="254" t="s">
        <v>2</v>
      </c>
      <c r="D2594" s="255" t="s">
        <v>2</v>
      </c>
      <c r="E2594" s="255">
        <f>E2593</f>
        <v>49.68</v>
      </c>
    </row>
    <row r="2595" spans="1:5" s="84" customFormat="1">
      <c r="A2595" s="261" t="s">
        <v>848</v>
      </c>
      <c r="B2595" s="261"/>
      <c r="C2595" s="262"/>
      <c r="D2595" s="263"/>
      <c r="E2595" s="263"/>
    </row>
    <row r="2596" spans="1:5">
      <c r="A2596" s="253" t="s">
        <v>849</v>
      </c>
      <c r="B2596" s="253"/>
      <c r="C2596" s="254"/>
      <c r="D2596" s="255"/>
      <c r="E2596" s="255"/>
    </row>
    <row r="2597" spans="1:5">
      <c r="A2597" s="253" t="s">
        <v>405</v>
      </c>
      <c r="B2597" s="253"/>
      <c r="C2597" s="254"/>
      <c r="D2597" s="255"/>
      <c r="E2597" s="255"/>
    </row>
    <row r="2598" spans="1:5">
      <c r="A2598" s="253" t="s">
        <v>1100</v>
      </c>
      <c r="B2598" s="253" t="s">
        <v>399</v>
      </c>
      <c r="C2598" s="254" t="s">
        <v>1095</v>
      </c>
      <c r="D2598" s="255" t="s">
        <v>1096</v>
      </c>
      <c r="E2598" s="255" t="s">
        <v>1097</v>
      </c>
    </row>
    <row r="2599" spans="1:5">
      <c r="A2599" s="256" t="s">
        <v>1592</v>
      </c>
      <c r="B2599" s="256" t="s">
        <v>406</v>
      </c>
      <c r="C2599" s="257">
        <v>1</v>
      </c>
      <c r="D2599" s="155">
        <v>9.8800000000000008</v>
      </c>
      <c r="E2599" s="155">
        <f>ROUND((C2599*D2599),4)</f>
        <v>9.8800000000000008</v>
      </c>
    </row>
    <row r="2600" spans="1:5">
      <c r="A2600" s="253" t="s">
        <v>401</v>
      </c>
      <c r="B2600" s="253" t="s">
        <v>2</v>
      </c>
      <c r="C2600" s="254" t="s">
        <v>2</v>
      </c>
      <c r="D2600" s="255" t="s">
        <v>2</v>
      </c>
      <c r="E2600" s="255">
        <f>SUM(E2599:E2599)</f>
        <v>9.8800000000000008</v>
      </c>
    </row>
    <row r="2601" spans="1:5">
      <c r="A2601" s="253" t="s">
        <v>1673</v>
      </c>
      <c r="B2601" s="253" t="s">
        <v>399</v>
      </c>
      <c r="C2601" s="254" t="s">
        <v>1095</v>
      </c>
      <c r="D2601" s="255" t="s">
        <v>1096</v>
      </c>
      <c r="E2601" s="255" t="s">
        <v>1097</v>
      </c>
    </row>
    <row r="2602" spans="1:5" s="84" customFormat="1">
      <c r="A2602" s="256" t="s">
        <v>1128</v>
      </c>
      <c r="B2602" s="256" t="s">
        <v>406</v>
      </c>
      <c r="C2602" s="257">
        <v>1</v>
      </c>
      <c r="D2602" s="155">
        <v>0.45879999999999999</v>
      </c>
      <c r="E2602" s="155">
        <f t="shared" ref="E2602:E2608" si="49">ROUND((C2602*D2602),4)</f>
        <v>0.45879999999999999</v>
      </c>
    </row>
    <row r="2603" spans="1:5">
      <c r="A2603" s="256" t="s">
        <v>1107</v>
      </c>
      <c r="B2603" s="256" t="s">
        <v>406</v>
      </c>
      <c r="C2603" s="257">
        <v>1</v>
      </c>
      <c r="D2603" s="155">
        <v>0.89910000000000001</v>
      </c>
      <c r="E2603" s="155">
        <f t="shared" si="49"/>
        <v>0.89910000000000001</v>
      </c>
    </row>
    <row r="2604" spans="1:5">
      <c r="A2604" s="256" t="s">
        <v>1593</v>
      </c>
      <c r="B2604" s="256" t="s">
        <v>406</v>
      </c>
      <c r="C2604" s="257">
        <v>1</v>
      </c>
      <c r="D2604" s="155">
        <v>6.6199999999999995E-2</v>
      </c>
      <c r="E2604" s="155">
        <f t="shared" si="49"/>
        <v>6.6199999999999995E-2</v>
      </c>
    </row>
    <row r="2605" spans="1:5">
      <c r="A2605" s="256" t="s">
        <v>1114</v>
      </c>
      <c r="B2605" s="256" t="s">
        <v>406</v>
      </c>
      <c r="C2605" s="257">
        <v>1</v>
      </c>
      <c r="D2605" s="155">
        <v>0.72</v>
      </c>
      <c r="E2605" s="155">
        <f t="shared" si="49"/>
        <v>0.72</v>
      </c>
    </row>
    <row r="2606" spans="1:5">
      <c r="A2606" s="256" t="s">
        <v>1115</v>
      </c>
      <c r="B2606" s="256" t="s">
        <v>406</v>
      </c>
      <c r="C2606" s="257">
        <v>1</v>
      </c>
      <c r="D2606" s="155">
        <v>0.64</v>
      </c>
      <c r="E2606" s="155">
        <f t="shared" si="49"/>
        <v>0.64</v>
      </c>
    </row>
    <row r="2607" spans="1:5">
      <c r="A2607" s="256" t="s">
        <v>1102</v>
      </c>
      <c r="B2607" s="256" t="s">
        <v>406</v>
      </c>
      <c r="C2607" s="257">
        <v>1</v>
      </c>
      <c r="D2607" s="155">
        <v>0.3</v>
      </c>
      <c r="E2607" s="155">
        <f t="shared" si="49"/>
        <v>0.3</v>
      </c>
    </row>
    <row r="2608" spans="1:5">
      <c r="A2608" s="256" t="s">
        <v>1103</v>
      </c>
      <c r="B2608" s="256" t="s">
        <v>406</v>
      </c>
      <c r="C2608" s="257">
        <v>1</v>
      </c>
      <c r="D2608" s="155">
        <v>0.04</v>
      </c>
      <c r="E2608" s="155">
        <f t="shared" si="49"/>
        <v>0.04</v>
      </c>
    </row>
    <row r="2609" spans="1:5">
      <c r="A2609" s="253" t="s">
        <v>401</v>
      </c>
      <c r="B2609" s="253" t="s">
        <v>2</v>
      </c>
      <c r="C2609" s="254" t="s">
        <v>2</v>
      </c>
      <c r="D2609" s="255" t="s">
        <v>2</v>
      </c>
      <c r="E2609" s="255">
        <f>SUM(E2602:E2608)</f>
        <v>3.1240999999999999</v>
      </c>
    </row>
    <row r="2610" spans="1:5" s="84" customFormat="1">
      <c r="A2610" s="253" t="s">
        <v>402</v>
      </c>
      <c r="B2610" s="253" t="s">
        <v>2</v>
      </c>
      <c r="C2610" s="254" t="s">
        <v>2</v>
      </c>
      <c r="D2610" s="255" t="s">
        <v>2</v>
      </c>
      <c r="E2610" s="255">
        <f>E2600+E2609</f>
        <v>13.004100000000001</v>
      </c>
    </row>
    <row r="2611" spans="1:5">
      <c r="A2611" s="261" t="s">
        <v>850</v>
      </c>
      <c r="B2611" s="261"/>
      <c r="C2611" s="262"/>
      <c r="D2611" s="263"/>
      <c r="E2611" s="263"/>
    </row>
    <row r="2612" spans="1:5">
      <c r="A2612" s="253" t="s">
        <v>851</v>
      </c>
      <c r="B2612" s="253"/>
      <c r="C2612" s="254"/>
      <c r="D2612" s="255"/>
      <c r="E2612" s="255"/>
    </row>
    <row r="2613" spans="1:5">
      <c r="A2613" s="253" t="s">
        <v>405</v>
      </c>
      <c r="B2613" s="253"/>
      <c r="C2613" s="254"/>
      <c r="D2613" s="255"/>
      <c r="E2613" s="255"/>
    </row>
    <row r="2614" spans="1:5">
      <c r="A2614" s="253" t="s">
        <v>1100</v>
      </c>
      <c r="B2614" s="253" t="s">
        <v>399</v>
      </c>
      <c r="C2614" s="254" t="s">
        <v>1095</v>
      </c>
      <c r="D2614" s="255" t="s">
        <v>1096</v>
      </c>
      <c r="E2614" s="255" t="s">
        <v>1097</v>
      </c>
    </row>
    <row r="2615" spans="1:5">
      <c r="A2615" s="256" t="s">
        <v>1594</v>
      </c>
      <c r="B2615" s="256" t="s">
        <v>406</v>
      </c>
      <c r="C2615" s="257">
        <v>1</v>
      </c>
      <c r="D2615" s="155">
        <v>10.85</v>
      </c>
      <c r="E2615" s="155">
        <f>ROUND((C2615*D2615),4)</f>
        <v>10.85</v>
      </c>
    </row>
    <row r="2616" spans="1:5">
      <c r="A2616" s="253" t="s">
        <v>401</v>
      </c>
      <c r="B2616" s="253" t="s">
        <v>2</v>
      </c>
      <c r="C2616" s="254" t="s">
        <v>2</v>
      </c>
      <c r="D2616" s="255" t="s">
        <v>2</v>
      </c>
      <c r="E2616" s="255">
        <f>SUM(E2615:E2615)</f>
        <v>10.85</v>
      </c>
    </row>
    <row r="2617" spans="1:5" s="84" customFormat="1">
      <c r="A2617" s="253" t="s">
        <v>1673</v>
      </c>
      <c r="B2617" s="253" t="s">
        <v>399</v>
      </c>
      <c r="C2617" s="254" t="s">
        <v>1095</v>
      </c>
      <c r="D2617" s="255" t="s">
        <v>1096</v>
      </c>
      <c r="E2617" s="255" t="s">
        <v>1097</v>
      </c>
    </row>
    <row r="2618" spans="1:5">
      <c r="A2618" s="256" t="s">
        <v>1595</v>
      </c>
      <c r="B2618" s="256" t="s">
        <v>406</v>
      </c>
      <c r="C2618" s="257">
        <v>1</v>
      </c>
      <c r="D2618" s="155">
        <v>4.4499999999999998E-2</v>
      </c>
      <c r="E2618" s="155">
        <f>ROUND((C2618*D2618),4)</f>
        <v>4.4499999999999998E-2</v>
      </c>
    </row>
    <row r="2619" spans="1:5">
      <c r="A2619" s="256" t="s">
        <v>1114</v>
      </c>
      <c r="B2619" s="256" t="s">
        <v>406</v>
      </c>
      <c r="C2619" s="257">
        <v>1</v>
      </c>
      <c r="D2619" s="155">
        <v>0.72</v>
      </c>
      <c r="E2619" s="155">
        <f>ROUND((C2619*D2619),4)</f>
        <v>0.72</v>
      </c>
    </row>
    <row r="2620" spans="1:5">
      <c r="A2620" s="256" t="s">
        <v>1115</v>
      </c>
      <c r="B2620" s="256" t="s">
        <v>406</v>
      </c>
      <c r="C2620" s="257">
        <v>1</v>
      </c>
      <c r="D2620" s="155">
        <v>0.64</v>
      </c>
      <c r="E2620" s="155">
        <f>ROUND((C2620*D2620),4)</f>
        <v>0.64</v>
      </c>
    </row>
    <row r="2621" spans="1:5">
      <c r="A2621" s="256" t="s">
        <v>1102</v>
      </c>
      <c r="B2621" s="256" t="s">
        <v>406</v>
      </c>
      <c r="C2621" s="257">
        <v>1</v>
      </c>
      <c r="D2621" s="155">
        <v>0.3</v>
      </c>
      <c r="E2621" s="155">
        <f>ROUND((C2621*D2621),4)</f>
        <v>0.3</v>
      </c>
    </row>
    <row r="2622" spans="1:5">
      <c r="A2622" s="256" t="s">
        <v>1103</v>
      </c>
      <c r="B2622" s="256" t="s">
        <v>406</v>
      </c>
      <c r="C2622" s="257">
        <v>1</v>
      </c>
      <c r="D2622" s="155">
        <v>0.04</v>
      </c>
      <c r="E2622" s="155">
        <f>ROUND((C2622*D2622),4)</f>
        <v>0.04</v>
      </c>
    </row>
    <row r="2623" spans="1:5">
      <c r="A2623" s="253" t="s">
        <v>401</v>
      </c>
      <c r="B2623" s="253" t="s">
        <v>2</v>
      </c>
      <c r="C2623" s="254" t="s">
        <v>2</v>
      </c>
      <c r="D2623" s="255" t="s">
        <v>2</v>
      </c>
      <c r="E2623" s="255">
        <f>SUM(E2618:E2622)</f>
        <v>1.7445000000000002</v>
      </c>
    </row>
    <row r="2624" spans="1:5">
      <c r="A2624" s="253" t="s">
        <v>402</v>
      </c>
      <c r="B2624" s="253" t="s">
        <v>2</v>
      </c>
      <c r="C2624" s="254" t="s">
        <v>2</v>
      </c>
      <c r="D2624" s="255" t="s">
        <v>2</v>
      </c>
      <c r="E2624" s="255">
        <f>E2616+E2623</f>
        <v>12.5945</v>
      </c>
    </row>
    <row r="2625" spans="1:5">
      <c r="A2625" s="261" t="s">
        <v>852</v>
      </c>
      <c r="B2625" s="261"/>
      <c r="C2625" s="262"/>
      <c r="D2625" s="263"/>
      <c r="E2625" s="263"/>
    </row>
    <row r="2626" spans="1:5" s="84" customFormat="1">
      <c r="A2626" s="253" t="s">
        <v>853</v>
      </c>
      <c r="B2626" s="253"/>
      <c r="C2626" s="254"/>
      <c r="D2626" s="255"/>
      <c r="E2626" s="255"/>
    </row>
    <row r="2627" spans="1:5">
      <c r="A2627" s="253" t="s">
        <v>405</v>
      </c>
      <c r="B2627" s="253"/>
      <c r="C2627" s="254"/>
      <c r="D2627" s="255"/>
      <c r="E2627" s="255"/>
    </row>
    <row r="2628" spans="1:5">
      <c r="A2628" s="253" t="s">
        <v>1100</v>
      </c>
      <c r="B2628" s="253" t="s">
        <v>399</v>
      </c>
      <c r="C2628" s="254" t="s">
        <v>1095</v>
      </c>
      <c r="D2628" s="255" t="s">
        <v>1096</v>
      </c>
      <c r="E2628" s="255" t="s">
        <v>1097</v>
      </c>
    </row>
    <row r="2629" spans="1:5">
      <c r="A2629" s="256" t="s">
        <v>1596</v>
      </c>
      <c r="B2629" s="256" t="s">
        <v>406</v>
      </c>
      <c r="C2629" s="257">
        <v>1</v>
      </c>
      <c r="D2629" s="155">
        <v>10.029999999999999</v>
      </c>
      <c r="E2629" s="155">
        <f>ROUND((C2629*D2629),4)</f>
        <v>10.029999999999999</v>
      </c>
    </row>
    <row r="2630" spans="1:5">
      <c r="A2630" s="253" t="s">
        <v>401</v>
      </c>
      <c r="B2630" s="253" t="s">
        <v>2</v>
      </c>
      <c r="C2630" s="254" t="s">
        <v>2</v>
      </c>
      <c r="D2630" s="255" t="s">
        <v>2</v>
      </c>
      <c r="E2630" s="255">
        <f>SUM(E2629:E2629)</f>
        <v>10.029999999999999</v>
      </c>
    </row>
    <row r="2631" spans="1:5">
      <c r="A2631" s="253" t="s">
        <v>1673</v>
      </c>
      <c r="B2631" s="253" t="s">
        <v>399</v>
      </c>
      <c r="C2631" s="254" t="s">
        <v>1095</v>
      </c>
      <c r="D2631" s="255" t="s">
        <v>1096</v>
      </c>
      <c r="E2631" s="255" t="s">
        <v>1097</v>
      </c>
    </row>
    <row r="2632" spans="1:5">
      <c r="A2632" s="256" t="s">
        <v>1597</v>
      </c>
      <c r="B2632" s="256" t="s">
        <v>406</v>
      </c>
      <c r="C2632" s="257">
        <v>1</v>
      </c>
      <c r="D2632" s="155">
        <v>4.1099999999999998E-2</v>
      </c>
      <c r="E2632" s="155">
        <f>ROUND((C2632*D2632),4)</f>
        <v>4.1099999999999998E-2</v>
      </c>
    </row>
    <row r="2633" spans="1:5" s="84" customFormat="1">
      <c r="A2633" s="256" t="s">
        <v>1114</v>
      </c>
      <c r="B2633" s="256" t="s">
        <v>406</v>
      </c>
      <c r="C2633" s="257">
        <v>1</v>
      </c>
      <c r="D2633" s="155">
        <v>0.72</v>
      </c>
      <c r="E2633" s="155">
        <f>ROUND((C2633*D2633),4)</f>
        <v>0.72</v>
      </c>
    </row>
    <row r="2634" spans="1:5">
      <c r="A2634" s="256" t="s">
        <v>1115</v>
      </c>
      <c r="B2634" s="256" t="s">
        <v>406</v>
      </c>
      <c r="C2634" s="257">
        <v>1</v>
      </c>
      <c r="D2634" s="155">
        <v>0.64</v>
      </c>
      <c r="E2634" s="155">
        <f>ROUND((C2634*D2634),4)</f>
        <v>0.64</v>
      </c>
    </row>
    <row r="2635" spans="1:5">
      <c r="A2635" s="256" t="s">
        <v>1102</v>
      </c>
      <c r="B2635" s="256" t="s">
        <v>406</v>
      </c>
      <c r="C2635" s="257">
        <v>1</v>
      </c>
      <c r="D2635" s="155">
        <v>0.3</v>
      </c>
      <c r="E2635" s="155">
        <f>ROUND((C2635*D2635),4)</f>
        <v>0.3</v>
      </c>
    </row>
    <row r="2636" spans="1:5">
      <c r="A2636" s="256" t="s">
        <v>1103</v>
      </c>
      <c r="B2636" s="256" t="s">
        <v>406</v>
      </c>
      <c r="C2636" s="257">
        <v>1</v>
      </c>
      <c r="D2636" s="155">
        <v>0.04</v>
      </c>
      <c r="E2636" s="155">
        <f>ROUND((C2636*D2636),4)</f>
        <v>0.04</v>
      </c>
    </row>
    <row r="2637" spans="1:5">
      <c r="A2637" s="253" t="s">
        <v>401</v>
      </c>
      <c r="B2637" s="253" t="s">
        <v>2</v>
      </c>
      <c r="C2637" s="254" t="s">
        <v>2</v>
      </c>
      <c r="D2637" s="255" t="s">
        <v>2</v>
      </c>
      <c r="E2637" s="255">
        <f>SUM(E2632:E2636)</f>
        <v>1.7411000000000001</v>
      </c>
    </row>
    <row r="2638" spans="1:5">
      <c r="A2638" s="253" t="s">
        <v>402</v>
      </c>
      <c r="B2638" s="253" t="s">
        <v>2</v>
      </c>
      <c r="C2638" s="254" t="s">
        <v>2</v>
      </c>
      <c r="D2638" s="255" t="s">
        <v>2</v>
      </c>
      <c r="E2638" s="255">
        <f>E2630+E2637</f>
        <v>11.771099999999999</v>
      </c>
    </row>
    <row r="2639" spans="1:5">
      <c r="A2639" s="261" t="s">
        <v>854</v>
      </c>
      <c r="B2639" s="261"/>
      <c r="C2639" s="262"/>
      <c r="D2639" s="263"/>
      <c r="E2639" s="263"/>
    </row>
    <row r="2640" spans="1:5">
      <c r="A2640" s="253" t="s">
        <v>855</v>
      </c>
      <c r="B2640" s="253"/>
      <c r="C2640" s="254"/>
      <c r="D2640" s="255"/>
      <c r="E2640" s="255"/>
    </row>
    <row r="2641" spans="1:5">
      <c r="A2641" s="253" t="s">
        <v>405</v>
      </c>
      <c r="B2641" s="253"/>
      <c r="C2641" s="254"/>
      <c r="D2641" s="255"/>
      <c r="E2641" s="255"/>
    </row>
    <row r="2642" spans="1:5" s="84" customFormat="1">
      <c r="A2642" s="253" t="s">
        <v>1100</v>
      </c>
      <c r="B2642" s="253" t="s">
        <v>399</v>
      </c>
      <c r="C2642" s="254" t="s">
        <v>1095</v>
      </c>
      <c r="D2642" s="255" t="s">
        <v>1096</v>
      </c>
      <c r="E2642" s="255" t="s">
        <v>1097</v>
      </c>
    </row>
    <row r="2643" spans="1:5">
      <c r="A2643" s="256" t="s">
        <v>1598</v>
      </c>
      <c r="B2643" s="256" t="s">
        <v>406</v>
      </c>
      <c r="C2643" s="257">
        <v>1</v>
      </c>
      <c r="D2643" s="155">
        <v>11.88</v>
      </c>
      <c r="E2643" s="155">
        <f>ROUND((C2643*D2643),4)</f>
        <v>11.88</v>
      </c>
    </row>
    <row r="2644" spans="1:5">
      <c r="A2644" s="253" t="s">
        <v>401</v>
      </c>
      <c r="B2644" s="253" t="s">
        <v>2</v>
      </c>
      <c r="C2644" s="254" t="s">
        <v>2</v>
      </c>
      <c r="D2644" s="255" t="s">
        <v>2</v>
      </c>
      <c r="E2644" s="255">
        <f>SUM(E2643:E2643)</f>
        <v>11.88</v>
      </c>
    </row>
    <row r="2645" spans="1:5">
      <c r="A2645" s="253" t="s">
        <v>1673</v>
      </c>
      <c r="B2645" s="253" t="s">
        <v>399</v>
      </c>
      <c r="C2645" s="254" t="s">
        <v>1095</v>
      </c>
      <c r="D2645" s="255" t="s">
        <v>1096</v>
      </c>
      <c r="E2645" s="255" t="s">
        <v>1097</v>
      </c>
    </row>
    <row r="2646" spans="1:5">
      <c r="A2646" s="256" t="s">
        <v>1599</v>
      </c>
      <c r="B2646" s="256" t="s">
        <v>406</v>
      </c>
      <c r="C2646" s="257">
        <v>1</v>
      </c>
      <c r="D2646" s="155">
        <v>0.15679999999999999</v>
      </c>
      <c r="E2646" s="155">
        <f>ROUND((C2646*D2646),4)</f>
        <v>0.15679999999999999</v>
      </c>
    </row>
    <row r="2647" spans="1:5">
      <c r="A2647" s="256" t="s">
        <v>1114</v>
      </c>
      <c r="B2647" s="256" t="s">
        <v>406</v>
      </c>
      <c r="C2647" s="257">
        <v>1</v>
      </c>
      <c r="D2647" s="155">
        <v>0.72</v>
      </c>
      <c r="E2647" s="155">
        <f>ROUND((C2647*D2647),4)</f>
        <v>0.72</v>
      </c>
    </row>
    <row r="2648" spans="1:5">
      <c r="A2648" s="256" t="s">
        <v>1115</v>
      </c>
      <c r="B2648" s="256" t="s">
        <v>406</v>
      </c>
      <c r="C2648" s="257">
        <v>1</v>
      </c>
      <c r="D2648" s="155">
        <v>0.64</v>
      </c>
      <c r="E2648" s="155">
        <f>ROUND((C2648*D2648),4)</f>
        <v>0.64</v>
      </c>
    </row>
    <row r="2649" spans="1:5" s="84" customFormat="1">
      <c r="A2649" s="256" t="s">
        <v>1102</v>
      </c>
      <c r="B2649" s="256" t="s">
        <v>406</v>
      </c>
      <c r="C2649" s="257">
        <v>1</v>
      </c>
      <c r="D2649" s="155">
        <v>0.3</v>
      </c>
      <c r="E2649" s="155">
        <f>ROUND((C2649*D2649),4)</f>
        <v>0.3</v>
      </c>
    </row>
    <row r="2650" spans="1:5">
      <c r="A2650" s="256" t="s">
        <v>1103</v>
      </c>
      <c r="B2650" s="256" t="s">
        <v>406</v>
      </c>
      <c r="C2650" s="257">
        <v>1</v>
      </c>
      <c r="D2650" s="155">
        <v>0.04</v>
      </c>
      <c r="E2650" s="155">
        <f>ROUND((C2650*D2650),4)</f>
        <v>0.04</v>
      </c>
    </row>
    <row r="2651" spans="1:5">
      <c r="A2651" s="253" t="s">
        <v>401</v>
      </c>
      <c r="B2651" s="253" t="s">
        <v>2</v>
      </c>
      <c r="C2651" s="254" t="s">
        <v>2</v>
      </c>
      <c r="D2651" s="255" t="s">
        <v>2</v>
      </c>
      <c r="E2651" s="255">
        <f>SUM(E2646:E2650)</f>
        <v>1.8568</v>
      </c>
    </row>
    <row r="2652" spans="1:5">
      <c r="A2652" s="253" t="s">
        <v>402</v>
      </c>
      <c r="B2652" s="253" t="s">
        <v>2</v>
      </c>
      <c r="C2652" s="254" t="s">
        <v>2</v>
      </c>
      <c r="D2652" s="255" t="s">
        <v>2</v>
      </c>
      <c r="E2652" s="255">
        <f>E2644+E2651</f>
        <v>13.736800000000001</v>
      </c>
    </row>
    <row r="2653" spans="1:5">
      <c r="A2653" s="261" t="s">
        <v>856</v>
      </c>
      <c r="B2653" s="261"/>
      <c r="C2653" s="262"/>
      <c r="D2653" s="263"/>
      <c r="E2653" s="263"/>
    </row>
    <row r="2654" spans="1:5">
      <c r="A2654" s="253" t="s">
        <v>857</v>
      </c>
      <c r="B2654" s="253"/>
      <c r="C2654" s="254"/>
      <c r="D2654" s="255"/>
      <c r="E2654" s="255"/>
    </row>
    <row r="2655" spans="1:5">
      <c r="A2655" s="253" t="s">
        <v>405</v>
      </c>
      <c r="B2655" s="253"/>
      <c r="C2655" s="254"/>
      <c r="D2655" s="255"/>
      <c r="E2655" s="255"/>
    </row>
    <row r="2656" spans="1:5">
      <c r="A2656" s="253" t="s">
        <v>1100</v>
      </c>
      <c r="B2656" s="253" t="s">
        <v>399</v>
      </c>
      <c r="C2656" s="254" t="s">
        <v>1095</v>
      </c>
      <c r="D2656" s="255" t="s">
        <v>1096</v>
      </c>
      <c r="E2656" s="255" t="s">
        <v>1097</v>
      </c>
    </row>
    <row r="2657" spans="1:5" s="84" customFormat="1">
      <c r="A2657" s="256" t="s">
        <v>1600</v>
      </c>
      <c r="B2657" s="256" t="s">
        <v>406</v>
      </c>
      <c r="C2657" s="257">
        <v>1</v>
      </c>
      <c r="D2657" s="155">
        <v>11.92</v>
      </c>
      <c r="E2657" s="155">
        <f>ROUND((C2657*D2657),4)</f>
        <v>11.92</v>
      </c>
    </row>
    <row r="2658" spans="1:5">
      <c r="A2658" s="253" t="s">
        <v>401</v>
      </c>
      <c r="B2658" s="253" t="s">
        <v>2</v>
      </c>
      <c r="C2658" s="254" t="s">
        <v>2</v>
      </c>
      <c r="D2658" s="255" t="s">
        <v>2</v>
      </c>
      <c r="E2658" s="255">
        <f>SUM(E2657:E2657)</f>
        <v>11.92</v>
      </c>
    </row>
    <row r="2659" spans="1:5">
      <c r="A2659" s="253" t="s">
        <v>1673</v>
      </c>
      <c r="B2659" s="253" t="s">
        <v>399</v>
      </c>
      <c r="C2659" s="254" t="s">
        <v>1095</v>
      </c>
      <c r="D2659" s="255" t="s">
        <v>1096</v>
      </c>
      <c r="E2659" s="255" t="s">
        <v>1097</v>
      </c>
    </row>
    <row r="2660" spans="1:5">
      <c r="A2660" s="256" t="s">
        <v>1107</v>
      </c>
      <c r="B2660" s="256" t="s">
        <v>406</v>
      </c>
      <c r="C2660" s="257">
        <v>1</v>
      </c>
      <c r="D2660" s="155">
        <v>0.89910000000000001</v>
      </c>
      <c r="E2660" s="155">
        <f t="shared" ref="E2660:E2665" si="50">ROUND((C2660*D2660),4)</f>
        <v>0.89910000000000001</v>
      </c>
    </row>
    <row r="2661" spans="1:5">
      <c r="A2661" s="256" t="s">
        <v>1601</v>
      </c>
      <c r="B2661" s="256" t="s">
        <v>406</v>
      </c>
      <c r="C2661" s="257">
        <v>1</v>
      </c>
      <c r="D2661" s="155">
        <v>7.9899999999999999E-2</v>
      </c>
      <c r="E2661" s="155">
        <f t="shared" si="50"/>
        <v>7.9899999999999999E-2</v>
      </c>
    </row>
    <row r="2662" spans="1:5">
      <c r="A2662" s="256" t="s">
        <v>1114</v>
      </c>
      <c r="B2662" s="256" t="s">
        <v>406</v>
      </c>
      <c r="C2662" s="257">
        <v>1</v>
      </c>
      <c r="D2662" s="155">
        <v>0.72</v>
      </c>
      <c r="E2662" s="155">
        <f t="shared" si="50"/>
        <v>0.72</v>
      </c>
    </row>
    <row r="2663" spans="1:5">
      <c r="A2663" s="256" t="s">
        <v>1115</v>
      </c>
      <c r="B2663" s="256" t="s">
        <v>406</v>
      </c>
      <c r="C2663" s="257">
        <v>1</v>
      </c>
      <c r="D2663" s="155">
        <v>0.64</v>
      </c>
      <c r="E2663" s="155">
        <f t="shared" si="50"/>
        <v>0.64</v>
      </c>
    </row>
    <row r="2664" spans="1:5" s="84" customFormat="1">
      <c r="A2664" s="256" t="s">
        <v>1102</v>
      </c>
      <c r="B2664" s="256" t="s">
        <v>406</v>
      </c>
      <c r="C2664" s="257">
        <v>1</v>
      </c>
      <c r="D2664" s="155">
        <v>0.3</v>
      </c>
      <c r="E2664" s="155">
        <f t="shared" si="50"/>
        <v>0.3</v>
      </c>
    </row>
    <row r="2665" spans="1:5">
      <c r="A2665" s="256" t="s">
        <v>1103</v>
      </c>
      <c r="B2665" s="256" t="s">
        <v>406</v>
      </c>
      <c r="C2665" s="257">
        <v>1</v>
      </c>
      <c r="D2665" s="155">
        <v>0.04</v>
      </c>
      <c r="E2665" s="155">
        <f t="shared" si="50"/>
        <v>0.04</v>
      </c>
    </row>
    <row r="2666" spans="1:5">
      <c r="A2666" s="253" t="s">
        <v>401</v>
      </c>
      <c r="B2666" s="253" t="s">
        <v>2</v>
      </c>
      <c r="C2666" s="254" t="s">
        <v>2</v>
      </c>
      <c r="D2666" s="255" t="s">
        <v>2</v>
      </c>
      <c r="E2666" s="255">
        <f>SUM(E2660:E2665)</f>
        <v>2.6789999999999998</v>
      </c>
    </row>
    <row r="2667" spans="1:5">
      <c r="A2667" s="253" t="s">
        <v>402</v>
      </c>
      <c r="B2667" s="253" t="s">
        <v>2</v>
      </c>
      <c r="C2667" s="254" t="s">
        <v>2</v>
      </c>
      <c r="D2667" s="255" t="s">
        <v>2</v>
      </c>
      <c r="E2667" s="255">
        <f>E2658+E2666</f>
        <v>14.599</v>
      </c>
    </row>
    <row r="2668" spans="1:5">
      <c r="A2668" s="261" t="s">
        <v>858</v>
      </c>
      <c r="B2668" s="261"/>
      <c r="C2668" s="262"/>
      <c r="D2668" s="263"/>
      <c r="E2668" s="263"/>
    </row>
    <row r="2669" spans="1:5">
      <c r="A2669" s="253" t="s">
        <v>859</v>
      </c>
      <c r="B2669" s="253"/>
      <c r="C2669" s="254"/>
      <c r="D2669" s="255"/>
      <c r="E2669" s="255"/>
    </row>
    <row r="2670" spans="1:5">
      <c r="A2670" s="253" t="s">
        <v>405</v>
      </c>
      <c r="B2670" s="253"/>
      <c r="C2670" s="254"/>
      <c r="D2670" s="255"/>
      <c r="E2670" s="255"/>
    </row>
    <row r="2671" spans="1:5" s="84" customFormat="1">
      <c r="A2671" s="253" t="s">
        <v>1100</v>
      </c>
      <c r="B2671" s="253" t="s">
        <v>399</v>
      </c>
      <c r="C2671" s="254" t="s">
        <v>1095</v>
      </c>
      <c r="D2671" s="255" t="s">
        <v>1096</v>
      </c>
      <c r="E2671" s="255" t="s">
        <v>1097</v>
      </c>
    </row>
    <row r="2672" spans="1:5">
      <c r="A2672" s="256" t="s">
        <v>1602</v>
      </c>
      <c r="B2672" s="256" t="s">
        <v>406</v>
      </c>
      <c r="C2672" s="257">
        <v>1</v>
      </c>
      <c r="D2672" s="155">
        <v>12.82</v>
      </c>
      <c r="E2672" s="155">
        <f>ROUND((C2672*D2672),4)</f>
        <v>12.82</v>
      </c>
    </row>
    <row r="2673" spans="1:5">
      <c r="A2673" s="253" t="s">
        <v>401</v>
      </c>
      <c r="B2673" s="253" t="s">
        <v>2</v>
      </c>
      <c r="C2673" s="254" t="s">
        <v>2</v>
      </c>
      <c r="D2673" s="255" t="s">
        <v>2</v>
      </c>
      <c r="E2673" s="255">
        <f>SUM(E2672:E2672)</f>
        <v>12.82</v>
      </c>
    </row>
    <row r="2674" spans="1:5">
      <c r="A2674" s="253" t="s">
        <v>1673</v>
      </c>
      <c r="B2674" s="253" t="s">
        <v>399</v>
      </c>
      <c r="C2674" s="254" t="s">
        <v>1095</v>
      </c>
      <c r="D2674" s="255" t="s">
        <v>1096</v>
      </c>
      <c r="E2674" s="255" t="s">
        <v>1097</v>
      </c>
    </row>
    <row r="2675" spans="1:5">
      <c r="A2675" s="256" t="s">
        <v>1107</v>
      </c>
      <c r="B2675" s="256" t="s">
        <v>406</v>
      </c>
      <c r="C2675" s="257">
        <v>1</v>
      </c>
      <c r="D2675" s="155">
        <v>0.89910000000000001</v>
      </c>
      <c r="E2675" s="155">
        <f t="shared" ref="E2675:E2680" si="51">ROUND((C2675*D2675),4)</f>
        <v>0.89910000000000001</v>
      </c>
    </row>
    <row r="2676" spans="1:5">
      <c r="A2676" s="256" t="s">
        <v>1603</v>
      </c>
      <c r="B2676" s="256" t="s">
        <v>406</v>
      </c>
      <c r="C2676" s="257">
        <v>1</v>
      </c>
      <c r="D2676" s="155">
        <v>0.1192</v>
      </c>
      <c r="E2676" s="155">
        <f t="shared" si="51"/>
        <v>0.1192</v>
      </c>
    </row>
    <row r="2677" spans="1:5">
      <c r="A2677" s="256" t="s">
        <v>1114</v>
      </c>
      <c r="B2677" s="256" t="s">
        <v>406</v>
      </c>
      <c r="C2677" s="257">
        <v>1</v>
      </c>
      <c r="D2677" s="155">
        <v>0.72</v>
      </c>
      <c r="E2677" s="155">
        <f t="shared" si="51"/>
        <v>0.72</v>
      </c>
    </row>
    <row r="2678" spans="1:5" s="84" customFormat="1">
      <c r="A2678" s="256" t="s">
        <v>1115</v>
      </c>
      <c r="B2678" s="256" t="s">
        <v>406</v>
      </c>
      <c r="C2678" s="257">
        <v>1</v>
      </c>
      <c r="D2678" s="155">
        <v>0.64</v>
      </c>
      <c r="E2678" s="155">
        <f t="shared" si="51"/>
        <v>0.64</v>
      </c>
    </row>
    <row r="2679" spans="1:5">
      <c r="A2679" s="256" t="s">
        <v>1102</v>
      </c>
      <c r="B2679" s="256" t="s">
        <v>406</v>
      </c>
      <c r="C2679" s="257">
        <v>1</v>
      </c>
      <c r="D2679" s="155">
        <v>0.3</v>
      </c>
      <c r="E2679" s="155">
        <f t="shared" si="51"/>
        <v>0.3</v>
      </c>
    </row>
    <row r="2680" spans="1:5">
      <c r="A2680" s="256" t="s">
        <v>1103</v>
      </c>
      <c r="B2680" s="256" t="s">
        <v>406</v>
      </c>
      <c r="C2680" s="257">
        <v>1</v>
      </c>
      <c r="D2680" s="155">
        <v>0.04</v>
      </c>
      <c r="E2680" s="155">
        <f t="shared" si="51"/>
        <v>0.04</v>
      </c>
    </row>
    <row r="2681" spans="1:5">
      <c r="A2681" s="253" t="s">
        <v>401</v>
      </c>
      <c r="B2681" s="253" t="s">
        <v>2</v>
      </c>
      <c r="C2681" s="254" t="s">
        <v>2</v>
      </c>
      <c r="D2681" s="255" t="s">
        <v>2</v>
      </c>
      <c r="E2681" s="255">
        <f>SUM(E2675:E2680)</f>
        <v>2.7182999999999997</v>
      </c>
    </row>
    <row r="2682" spans="1:5">
      <c r="A2682" s="253" t="s">
        <v>402</v>
      </c>
      <c r="B2682" s="253" t="s">
        <v>2</v>
      </c>
      <c r="C2682" s="254" t="s">
        <v>2</v>
      </c>
      <c r="D2682" s="255" t="s">
        <v>2</v>
      </c>
      <c r="E2682" s="255">
        <f>E2673+E2681</f>
        <v>15.5383</v>
      </c>
    </row>
    <row r="2683" spans="1:5">
      <c r="A2683" s="261" t="s">
        <v>860</v>
      </c>
      <c r="B2683" s="261"/>
      <c r="C2683" s="262"/>
      <c r="D2683" s="263"/>
      <c r="E2683" s="263"/>
    </row>
    <row r="2684" spans="1:5">
      <c r="A2684" s="253" t="s">
        <v>861</v>
      </c>
      <c r="B2684" s="253"/>
      <c r="C2684" s="254"/>
      <c r="D2684" s="255"/>
      <c r="E2684" s="255"/>
    </row>
    <row r="2685" spans="1:5" s="84" customFormat="1">
      <c r="A2685" s="253" t="s">
        <v>405</v>
      </c>
      <c r="B2685" s="253"/>
      <c r="C2685" s="254"/>
      <c r="D2685" s="255"/>
      <c r="E2685" s="255"/>
    </row>
    <row r="2686" spans="1:5">
      <c r="A2686" s="253" t="s">
        <v>1100</v>
      </c>
      <c r="B2686" s="253" t="s">
        <v>399</v>
      </c>
      <c r="C2686" s="254" t="s">
        <v>1095</v>
      </c>
      <c r="D2686" s="255" t="s">
        <v>1096</v>
      </c>
      <c r="E2686" s="255" t="s">
        <v>1097</v>
      </c>
    </row>
    <row r="2687" spans="1:5">
      <c r="A2687" s="256" t="s">
        <v>1604</v>
      </c>
      <c r="B2687" s="256" t="s">
        <v>406</v>
      </c>
      <c r="C2687" s="257">
        <v>1</v>
      </c>
      <c r="D2687" s="155">
        <v>16.82</v>
      </c>
      <c r="E2687" s="155">
        <f>ROUND((C2687*D2687),4)</f>
        <v>16.82</v>
      </c>
    </row>
    <row r="2688" spans="1:5">
      <c r="A2688" s="253" t="s">
        <v>401</v>
      </c>
      <c r="B2688" s="253" t="s">
        <v>2</v>
      </c>
      <c r="C2688" s="254" t="s">
        <v>2</v>
      </c>
      <c r="D2688" s="255" t="s">
        <v>2</v>
      </c>
      <c r="E2688" s="255">
        <f>SUM(E2687:E2687)</f>
        <v>16.82</v>
      </c>
    </row>
    <row r="2689" spans="1:5">
      <c r="A2689" s="253" t="s">
        <v>1673</v>
      </c>
      <c r="B2689" s="253" t="s">
        <v>399</v>
      </c>
      <c r="C2689" s="254" t="s">
        <v>1095</v>
      </c>
      <c r="D2689" s="255" t="s">
        <v>1096</v>
      </c>
      <c r="E2689" s="255" t="s">
        <v>1097</v>
      </c>
    </row>
    <row r="2690" spans="1:5">
      <c r="A2690" s="256" t="s">
        <v>1107</v>
      </c>
      <c r="B2690" s="256" t="s">
        <v>406</v>
      </c>
      <c r="C2690" s="257">
        <v>1</v>
      </c>
      <c r="D2690" s="155">
        <v>0.89910000000000001</v>
      </c>
      <c r="E2690" s="155">
        <f t="shared" ref="E2690:E2695" si="52">ROUND((C2690*D2690),4)</f>
        <v>0.89910000000000001</v>
      </c>
    </row>
    <row r="2691" spans="1:5">
      <c r="A2691" s="256" t="s">
        <v>1605</v>
      </c>
      <c r="B2691" s="256" t="s">
        <v>406</v>
      </c>
      <c r="C2691" s="257">
        <v>1</v>
      </c>
      <c r="D2691" s="155">
        <v>0.11269999999999999</v>
      </c>
      <c r="E2691" s="155">
        <f t="shared" si="52"/>
        <v>0.11269999999999999</v>
      </c>
    </row>
    <row r="2692" spans="1:5" s="84" customFormat="1">
      <c r="A2692" s="256" t="s">
        <v>1114</v>
      </c>
      <c r="B2692" s="256" t="s">
        <v>406</v>
      </c>
      <c r="C2692" s="257">
        <v>1</v>
      </c>
      <c r="D2692" s="155">
        <v>0.72</v>
      </c>
      <c r="E2692" s="155">
        <f t="shared" si="52"/>
        <v>0.72</v>
      </c>
    </row>
    <row r="2693" spans="1:5">
      <c r="A2693" s="256" t="s">
        <v>1115</v>
      </c>
      <c r="B2693" s="256" t="s">
        <v>406</v>
      </c>
      <c r="C2693" s="257">
        <v>1</v>
      </c>
      <c r="D2693" s="155">
        <v>0.64</v>
      </c>
      <c r="E2693" s="155">
        <f t="shared" si="52"/>
        <v>0.64</v>
      </c>
    </row>
    <row r="2694" spans="1:5">
      <c r="A2694" s="256" t="s">
        <v>1102</v>
      </c>
      <c r="B2694" s="256" t="s">
        <v>406</v>
      </c>
      <c r="C2694" s="257">
        <v>1</v>
      </c>
      <c r="D2694" s="155">
        <v>0.3</v>
      </c>
      <c r="E2694" s="155">
        <f t="shared" si="52"/>
        <v>0.3</v>
      </c>
    </row>
    <row r="2695" spans="1:5">
      <c r="A2695" s="256" t="s">
        <v>1103</v>
      </c>
      <c r="B2695" s="256" t="s">
        <v>406</v>
      </c>
      <c r="C2695" s="257">
        <v>1</v>
      </c>
      <c r="D2695" s="155">
        <v>0.04</v>
      </c>
      <c r="E2695" s="155">
        <f t="shared" si="52"/>
        <v>0.04</v>
      </c>
    </row>
    <row r="2696" spans="1:5">
      <c r="A2696" s="253" t="s">
        <v>401</v>
      </c>
      <c r="B2696" s="253" t="s">
        <v>2</v>
      </c>
      <c r="C2696" s="254" t="s">
        <v>2</v>
      </c>
      <c r="D2696" s="255" t="s">
        <v>2</v>
      </c>
      <c r="E2696" s="255">
        <f>SUM(E2690:E2695)</f>
        <v>2.7117999999999998</v>
      </c>
    </row>
    <row r="2697" spans="1:5">
      <c r="A2697" s="253" t="s">
        <v>402</v>
      </c>
      <c r="B2697" s="253" t="s">
        <v>2</v>
      </c>
      <c r="C2697" s="254" t="s">
        <v>2</v>
      </c>
      <c r="D2697" s="255" t="s">
        <v>2</v>
      </c>
      <c r="E2697" s="255">
        <f>E2688+E2696</f>
        <v>19.5318</v>
      </c>
    </row>
    <row r="2698" spans="1:5">
      <c r="A2698" s="261" t="s">
        <v>862</v>
      </c>
      <c r="B2698" s="261"/>
      <c r="C2698" s="262"/>
      <c r="D2698" s="263"/>
      <c r="E2698" s="263"/>
    </row>
    <row r="2699" spans="1:5" s="84" customFormat="1">
      <c r="A2699" s="253" t="s">
        <v>863</v>
      </c>
      <c r="B2699" s="253"/>
      <c r="C2699" s="254"/>
      <c r="D2699" s="255"/>
      <c r="E2699" s="255"/>
    </row>
    <row r="2700" spans="1:5">
      <c r="A2700" s="253" t="s">
        <v>405</v>
      </c>
      <c r="B2700" s="253"/>
      <c r="C2700" s="254"/>
      <c r="D2700" s="255"/>
      <c r="E2700" s="255"/>
    </row>
    <row r="2701" spans="1:5">
      <c r="A2701" s="253" t="s">
        <v>1100</v>
      </c>
      <c r="B2701" s="253" t="s">
        <v>399</v>
      </c>
      <c r="C2701" s="254" t="s">
        <v>1095</v>
      </c>
      <c r="D2701" s="255" t="s">
        <v>1096</v>
      </c>
      <c r="E2701" s="255" t="s">
        <v>1097</v>
      </c>
    </row>
    <row r="2702" spans="1:5">
      <c r="A2702" s="256" t="s">
        <v>1606</v>
      </c>
      <c r="B2702" s="256" t="s">
        <v>406</v>
      </c>
      <c r="C2702" s="257">
        <v>1</v>
      </c>
      <c r="D2702" s="155">
        <v>12.05</v>
      </c>
      <c r="E2702" s="155">
        <f>ROUND((C2702*D2702),4)</f>
        <v>12.05</v>
      </c>
    </row>
    <row r="2703" spans="1:5">
      <c r="A2703" s="253" t="s">
        <v>401</v>
      </c>
      <c r="B2703" s="253" t="s">
        <v>2</v>
      </c>
      <c r="C2703" s="254" t="s">
        <v>2</v>
      </c>
      <c r="D2703" s="255" t="s">
        <v>2</v>
      </c>
      <c r="E2703" s="255">
        <f>SUM(E2702:E2702)</f>
        <v>12.05</v>
      </c>
    </row>
    <row r="2704" spans="1:5">
      <c r="A2704" s="253" t="s">
        <v>1673</v>
      </c>
      <c r="B2704" s="253" t="s">
        <v>399</v>
      </c>
      <c r="C2704" s="254" t="s">
        <v>1095</v>
      </c>
      <c r="D2704" s="255" t="s">
        <v>1096</v>
      </c>
      <c r="E2704" s="255" t="s">
        <v>1097</v>
      </c>
    </row>
    <row r="2705" spans="1:5">
      <c r="A2705" s="256" t="s">
        <v>1107</v>
      </c>
      <c r="B2705" s="256" t="s">
        <v>406</v>
      </c>
      <c r="C2705" s="257">
        <v>1</v>
      </c>
      <c r="D2705" s="155">
        <v>0.89910000000000001</v>
      </c>
      <c r="E2705" s="155">
        <f t="shared" ref="E2705:E2710" si="53">ROUND((C2705*D2705),4)</f>
        <v>0.89910000000000001</v>
      </c>
    </row>
    <row r="2706" spans="1:5" s="84" customFormat="1">
      <c r="A2706" s="256" t="s">
        <v>1607</v>
      </c>
      <c r="B2706" s="256" t="s">
        <v>406</v>
      </c>
      <c r="C2706" s="257">
        <v>1</v>
      </c>
      <c r="D2706" s="155">
        <v>8.0699999999999994E-2</v>
      </c>
      <c r="E2706" s="155">
        <f t="shared" si="53"/>
        <v>8.0699999999999994E-2</v>
      </c>
    </row>
    <row r="2707" spans="1:5">
      <c r="A2707" s="256" t="s">
        <v>1114</v>
      </c>
      <c r="B2707" s="256" t="s">
        <v>406</v>
      </c>
      <c r="C2707" s="257">
        <v>1</v>
      </c>
      <c r="D2707" s="155">
        <v>0.72</v>
      </c>
      <c r="E2707" s="155">
        <f t="shared" si="53"/>
        <v>0.72</v>
      </c>
    </row>
    <row r="2708" spans="1:5">
      <c r="A2708" s="256" t="s">
        <v>1115</v>
      </c>
      <c r="B2708" s="256" t="s">
        <v>406</v>
      </c>
      <c r="C2708" s="257">
        <v>1</v>
      </c>
      <c r="D2708" s="155">
        <v>0.64</v>
      </c>
      <c r="E2708" s="155">
        <f t="shared" si="53"/>
        <v>0.64</v>
      </c>
    </row>
    <row r="2709" spans="1:5">
      <c r="A2709" s="256" t="s">
        <v>1102</v>
      </c>
      <c r="B2709" s="256" t="s">
        <v>406</v>
      </c>
      <c r="C2709" s="257">
        <v>1</v>
      </c>
      <c r="D2709" s="155">
        <v>0.3</v>
      </c>
      <c r="E2709" s="155">
        <f t="shared" si="53"/>
        <v>0.3</v>
      </c>
    </row>
    <row r="2710" spans="1:5">
      <c r="A2710" s="256" t="s">
        <v>1103</v>
      </c>
      <c r="B2710" s="256" t="s">
        <v>406</v>
      </c>
      <c r="C2710" s="257">
        <v>1</v>
      </c>
      <c r="D2710" s="155">
        <v>0.04</v>
      </c>
      <c r="E2710" s="155">
        <f t="shared" si="53"/>
        <v>0.04</v>
      </c>
    </row>
    <row r="2711" spans="1:5">
      <c r="A2711" s="253" t="s">
        <v>401</v>
      </c>
      <c r="B2711" s="253" t="s">
        <v>2</v>
      </c>
      <c r="C2711" s="254" t="s">
        <v>2</v>
      </c>
      <c r="D2711" s="255" t="s">
        <v>2</v>
      </c>
      <c r="E2711" s="255">
        <f>SUM(E2705:E2710)</f>
        <v>2.6797999999999997</v>
      </c>
    </row>
    <row r="2712" spans="1:5">
      <c r="A2712" s="253" t="s">
        <v>402</v>
      </c>
      <c r="B2712" s="253" t="s">
        <v>2</v>
      </c>
      <c r="C2712" s="254" t="s">
        <v>2</v>
      </c>
      <c r="D2712" s="255" t="s">
        <v>2</v>
      </c>
      <c r="E2712" s="255">
        <f>E2703+E2711</f>
        <v>14.729800000000001</v>
      </c>
    </row>
    <row r="2713" spans="1:5" s="84" customFormat="1">
      <c r="A2713" s="261" t="s">
        <v>864</v>
      </c>
      <c r="B2713" s="261"/>
      <c r="C2713" s="262"/>
      <c r="D2713" s="263"/>
      <c r="E2713" s="263"/>
    </row>
    <row r="2714" spans="1:5">
      <c r="A2714" s="253" t="s">
        <v>865</v>
      </c>
      <c r="B2714" s="253"/>
      <c r="C2714" s="254"/>
      <c r="D2714" s="255"/>
      <c r="E2714" s="255"/>
    </row>
    <row r="2715" spans="1:5">
      <c r="A2715" s="253" t="s">
        <v>405</v>
      </c>
      <c r="B2715" s="253"/>
      <c r="C2715" s="254"/>
      <c r="D2715" s="255"/>
      <c r="E2715" s="255"/>
    </row>
    <row r="2716" spans="1:5">
      <c r="A2716" s="253" t="s">
        <v>1100</v>
      </c>
      <c r="B2716" s="253" t="s">
        <v>399</v>
      </c>
      <c r="C2716" s="254" t="s">
        <v>1095</v>
      </c>
      <c r="D2716" s="255" t="s">
        <v>1096</v>
      </c>
      <c r="E2716" s="255" t="s">
        <v>1097</v>
      </c>
    </row>
    <row r="2717" spans="1:5">
      <c r="A2717" s="256" t="s">
        <v>1608</v>
      </c>
      <c r="B2717" s="256" t="s">
        <v>406</v>
      </c>
      <c r="C2717" s="257">
        <v>1</v>
      </c>
      <c r="D2717" s="155">
        <v>11.92</v>
      </c>
      <c r="E2717" s="155">
        <f>ROUND((C2717*D2717),4)</f>
        <v>11.92</v>
      </c>
    </row>
    <row r="2718" spans="1:5">
      <c r="A2718" s="253" t="s">
        <v>401</v>
      </c>
      <c r="B2718" s="253" t="s">
        <v>2</v>
      </c>
      <c r="C2718" s="254" t="s">
        <v>2</v>
      </c>
      <c r="D2718" s="255" t="s">
        <v>2</v>
      </c>
      <c r="E2718" s="255">
        <f>SUM(E2717:E2717)</f>
        <v>11.92</v>
      </c>
    </row>
    <row r="2719" spans="1:5">
      <c r="A2719" s="253" t="s">
        <v>1673</v>
      </c>
      <c r="B2719" s="253" t="s">
        <v>399</v>
      </c>
      <c r="C2719" s="254" t="s">
        <v>1095</v>
      </c>
      <c r="D2719" s="255" t="s">
        <v>1096</v>
      </c>
      <c r="E2719" s="255" t="s">
        <v>1097</v>
      </c>
    </row>
    <row r="2720" spans="1:5" s="84" customFormat="1">
      <c r="A2720" s="256" t="s">
        <v>1107</v>
      </c>
      <c r="B2720" s="256" t="s">
        <v>406</v>
      </c>
      <c r="C2720" s="257">
        <v>1</v>
      </c>
      <c r="D2720" s="155">
        <v>0.89910000000000001</v>
      </c>
      <c r="E2720" s="155">
        <f t="shared" ref="E2720:E2725" si="54">ROUND((C2720*D2720),4)</f>
        <v>0.89910000000000001</v>
      </c>
    </row>
    <row r="2721" spans="1:5">
      <c r="A2721" s="256" t="s">
        <v>1609</v>
      </c>
      <c r="B2721" s="256" t="s">
        <v>406</v>
      </c>
      <c r="C2721" s="257">
        <v>1</v>
      </c>
      <c r="D2721" s="155">
        <v>7.9899999999999999E-2</v>
      </c>
      <c r="E2721" s="155">
        <f t="shared" si="54"/>
        <v>7.9899999999999999E-2</v>
      </c>
    </row>
    <row r="2722" spans="1:5">
      <c r="A2722" s="256" t="s">
        <v>1114</v>
      </c>
      <c r="B2722" s="256" t="s">
        <v>406</v>
      </c>
      <c r="C2722" s="257">
        <v>1</v>
      </c>
      <c r="D2722" s="155">
        <v>0.72</v>
      </c>
      <c r="E2722" s="155">
        <f t="shared" si="54"/>
        <v>0.72</v>
      </c>
    </row>
    <row r="2723" spans="1:5">
      <c r="A2723" s="256" t="s">
        <v>1115</v>
      </c>
      <c r="B2723" s="256" t="s">
        <v>406</v>
      </c>
      <c r="C2723" s="257">
        <v>1</v>
      </c>
      <c r="D2723" s="155">
        <v>0.64</v>
      </c>
      <c r="E2723" s="155">
        <f t="shared" si="54"/>
        <v>0.64</v>
      </c>
    </row>
    <row r="2724" spans="1:5">
      <c r="A2724" s="256" t="s">
        <v>1102</v>
      </c>
      <c r="B2724" s="256" t="s">
        <v>406</v>
      </c>
      <c r="C2724" s="257">
        <v>1</v>
      </c>
      <c r="D2724" s="155">
        <v>0.3</v>
      </c>
      <c r="E2724" s="155">
        <f t="shared" si="54"/>
        <v>0.3</v>
      </c>
    </row>
    <row r="2725" spans="1:5">
      <c r="A2725" s="256" t="s">
        <v>1103</v>
      </c>
      <c r="B2725" s="256" t="s">
        <v>406</v>
      </c>
      <c r="C2725" s="257">
        <v>1</v>
      </c>
      <c r="D2725" s="155">
        <v>0.04</v>
      </c>
      <c r="E2725" s="155">
        <f t="shared" si="54"/>
        <v>0.04</v>
      </c>
    </row>
    <row r="2726" spans="1:5">
      <c r="A2726" s="253" t="s">
        <v>401</v>
      </c>
      <c r="B2726" s="253" t="s">
        <v>2</v>
      </c>
      <c r="C2726" s="254" t="s">
        <v>2</v>
      </c>
      <c r="D2726" s="255" t="s">
        <v>2</v>
      </c>
      <c r="E2726" s="255">
        <f>SUM(E2720:E2725)</f>
        <v>2.6789999999999998</v>
      </c>
    </row>
    <row r="2727" spans="1:5" s="84" customFormat="1">
      <c r="A2727" s="253" t="s">
        <v>402</v>
      </c>
      <c r="B2727" s="253" t="s">
        <v>2</v>
      </c>
      <c r="C2727" s="254" t="s">
        <v>2</v>
      </c>
      <c r="D2727" s="255" t="s">
        <v>2</v>
      </c>
      <c r="E2727" s="255">
        <f>E2718+E2726</f>
        <v>14.599</v>
      </c>
    </row>
    <row r="2728" spans="1:5">
      <c r="A2728" s="261" t="s">
        <v>866</v>
      </c>
      <c r="B2728" s="261"/>
      <c r="C2728" s="262"/>
      <c r="D2728" s="263"/>
      <c r="E2728" s="263"/>
    </row>
    <row r="2729" spans="1:5">
      <c r="A2729" s="253" t="s">
        <v>867</v>
      </c>
      <c r="B2729" s="253"/>
      <c r="C2729" s="254"/>
      <c r="D2729" s="255"/>
      <c r="E2729" s="255"/>
    </row>
    <row r="2730" spans="1:5">
      <c r="A2730" s="253" t="s">
        <v>405</v>
      </c>
      <c r="B2730" s="253"/>
      <c r="C2730" s="254"/>
      <c r="D2730" s="255"/>
      <c r="E2730" s="255"/>
    </row>
    <row r="2731" spans="1:5">
      <c r="A2731" s="253" t="s">
        <v>1100</v>
      </c>
      <c r="B2731" s="253" t="s">
        <v>399</v>
      </c>
      <c r="C2731" s="254" t="s">
        <v>1095</v>
      </c>
      <c r="D2731" s="255" t="s">
        <v>1096</v>
      </c>
      <c r="E2731" s="255" t="s">
        <v>1097</v>
      </c>
    </row>
    <row r="2732" spans="1:5">
      <c r="A2732" s="256" t="s">
        <v>1610</v>
      </c>
      <c r="B2732" s="256" t="s">
        <v>406</v>
      </c>
      <c r="C2732" s="257">
        <v>1</v>
      </c>
      <c r="D2732" s="155">
        <v>10.37</v>
      </c>
      <c r="E2732" s="155">
        <f>ROUND((C2732*D2732),4)</f>
        <v>10.37</v>
      </c>
    </row>
    <row r="2733" spans="1:5">
      <c r="A2733" s="253" t="s">
        <v>401</v>
      </c>
      <c r="B2733" s="253" t="s">
        <v>2</v>
      </c>
      <c r="C2733" s="254" t="s">
        <v>2</v>
      </c>
      <c r="D2733" s="255" t="s">
        <v>2</v>
      </c>
      <c r="E2733" s="255">
        <f>SUM(E2732:E2732)</f>
        <v>10.37</v>
      </c>
    </row>
    <row r="2734" spans="1:5" s="84" customFormat="1">
      <c r="A2734" s="253" t="s">
        <v>1673</v>
      </c>
      <c r="B2734" s="253" t="s">
        <v>399</v>
      </c>
      <c r="C2734" s="254" t="s">
        <v>1095</v>
      </c>
      <c r="D2734" s="255" t="s">
        <v>1096</v>
      </c>
      <c r="E2734" s="255" t="s">
        <v>1097</v>
      </c>
    </row>
    <row r="2735" spans="1:5">
      <c r="A2735" s="256" t="s">
        <v>1107</v>
      </c>
      <c r="B2735" s="256" t="s">
        <v>406</v>
      </c>
      <c r="C2735" s="257">
        <v>1</v>
      </c>
      <c r="D2735" s="155">
        <v>0.89910000000000001</v>
      </c>
      <c r="E2735" s="155">
        <f t="shared" ref="E2735:E2740" si="55">ROUND((C2735*D2735),4)</f>
        <v>0.89910000000000001</v>
      </c>
    </row>
    <row r="2736" spans="1:5">
      <c r="A2736" s="256" t="s">
        <v>1611</v>
      </c>
      <c r="B2736" s="256" t="s">
        <v>406</v>
      </c>
      <c r="C2736" s="257">
        <v>1</v>
      </c>
      <c r="D2736" s="155">
        <v>6.9500000000000006E-2</v>
      </c>
      <c r="E2736" s="155">
        <f t="shared" si="55"/>
        <v>6.9500000000000006E-2</v>
      </c>
    </row>
    <row r="2737" spans="1:5">
      <c r="A2737" s="256" t="s">
        <v>1114</v>
      </c>
      <c r="B2737" s="256" t="s">
        <v>406</v>
      </c>
      <c r="C2737" s="257">
        <v>1</v>
      </c>
      <c r="D2737" s="155">
        <v>0.72</v>
      </c>
      <c r="E2737" s="155">
        <f t="shared" si="55"/>
        <v>0.72</v>
      </c>
    </row>
    <row r="2738" spans="1:5">
      <c r="A2738" s="256" t="s">
        <v>1115</v>
      </c>
      <c r="B2738" s="256" t="s">
        <v>406</v>
      </c>
      <c r="C2738" s="257">
        <v>1</v>
      </c>
      <c r="D2738" s="155">
        <v>0.64</v>
      </c>
      <c r="E2738" s="155">
        <f t="shared" si="55"/>
        <v>0.64</v>
      </c>
    </row>
    <row r="2739" spans="1:5">
      <c r="A2739" s="256" t="s">
        <v>1102</v>
      </c>
      <c r="B2739" s="256" t="s">
        <v>406</v>
      </c>
      <c r="C2739" s="257">
        <v>1</v>
      </c>
      <c r="D2739" s="155">
        <v>0.3</v>
      </c>
      <c r="E2739" s="155">
        <f t="shared" si="55"/>
        <v>0.3</v>
      </c>
    </row>
    <row r="2740" spans="1:5">
      <c r="A2740" s="256" t="s">
        <v>1103</v>
      </c>
      <c r="B2740" s="256" t="s">
        <v>406</v>
      </c>
      <c r="C2740" s="257">
        <v>1</v>
      </c>
      <c r="D2740" s="155">
        <v>0.04</v>
      </c>
      <c r="E2740" s="155">
        <f t="shared" si="55"/>
        <v>0.04</v>
      </c>
    </row>
    <row r="2741" spans="1:5" s="84" customFormat="1">
      <c r="A2741" s="253" t="s">
        <v>401</v>
      </c>
      <c r="B2741" s="253" t="s">
        <v>2</v>
      </c>
      <c r="C2741" s="254" t="s">
        <v>2</v>
      </c>
      <c r="D2741" s="255" t="s">
        <v>2</v>
      </c>
      <c r="E2741" s="255">
        <f>SUM(E2735:E2740)</f>
        <v>2.6686000000000001</v>
      </c>
    </row>
    <row r="2742" spans="1:5">
      <c r="A2742" s="253" t="s">
        <v>402</v>
      </c>
      <c r="B2742" s="253" t="s">
        <v>2</v>
      </c>
      <c r="C2742" s="254" t="s">
        <v>2</v>
      </c>
      <c r="D2742" s="255" t="s">
        <v>2</v>
      </c>
      <c r="E2742" s="255">
        <f>E2733+E2741</f>
        <v>13.038599999999999</v>
      </c>
    </row>
    <row r="2743" spans="1:5">
      <c r="A2743" s="261" t="s">
        <v>868</v>
      </c>
      <c r="B2743" s="261"/>
      <c r="C2743" s="262"/>
      <c r="D2743" s="263"/>
      <c r="E2743" s="263"/>
    </row>
    <row r="2744" spans="1:5">
      <c r="A2744" s="253" t="s">
        <v>869</v>
      </c>
      <c r="B2744" s="253"/>
      <c r="C2744" s="254"/>
      <c r="D2744" s="255"/>
      <c r="E2744" s="255"/>
    </row>
    <row r="2745" spans="1:5">
      <c r="A2745" s="253" t="s">
        <v>405</v>
      </c>
      <c r="B2745" s="253"/>
      <c r="C2745" s="254"/>
      <c r="D2745" s="255"/>
      <c r="E2745" s="255"/>
    </row>
    <row r="2746" spans="1:5">
      <c r="A2746" s="253" t="s">
        <v>1100</v>
      </c>
      <c r="B2746" s="253" t="s">
        <v>399</v>
      </c>
      <c r="C2746" s="254" t="s">
        <v>1095</v>
      </c>
      <c r="D2746" s="255" t="s">
        <v>1096</v>
      </c>
      <c r="E2746" s="255" t="s">
        <v>1097</v>
      </c>
    </row>
    <row r="2747" spans="1:5">
      <c r="A2747" s="256" t="s">
        <v>1612</v>
      </c>
      <c r="B2747" s="256" t="s">
        <v>406</v>
      </c>
      <c r="C2747" s="257">
        <v>1</v>
      </c>
      <c r="D2747" s="155">
        <v>10.85</v>
      </c>
      <c r="E2747" s="155">
        <f>ROUND((C2747*D2747),4)</f>
        <v>10.85</v>
      </c>
    </row>
    <row r="2748" spans="1:5" s="84" customFormat="1">
      <c r="A2748" s="253" t="s">
        <v>401</v>
      </c>
      <c r="B2748" s="253" t="s">
        <v>2</v>
      </c>
      <c r="C2748" s="254" t="s">
        <v>2</v>
      </c>
      <c r="D2748" s="255" t="s">
        <v>2</v>
      </c>
      <c r="E2748" s="255">
        <f>SUM(E2747:E2747)</f>
        <v>10.85</v>
      </c>
    </row>
    <row r="2749" spans="1:5">
      <c r="A2749" s="253" t="s">
        <v>1673</v>
      </c>
      <c r="B2749" s="253" t="s">
        <v>399</v>
      </c>
      <c r="C2749" s="254" t="s">
        <v>1095</v>
      </c>
      <c r="D2749" s="255" t="s">
        <v>1096</v>
      </c>
      <c r="E2749" s="255" t="s">
        <v>1097</v>
      </c>
    </row>
    <row r="2750" spans="1:5">
      <c r="A2750" s="256" t="s">
        <v>1107</v>
      </c>
      <c r="B2750" s="256" t="s">
        <v>406</v>
      </c>
      <c r="C2750" s="257">
        <v>1</v>
      </c>
      <c r="D2750" s="155">
        <v>0.89910000000000001</v>
      </c>
      <c r="E2750" s="155">
        <f t="shared" ref="E2750:E2755" si="56">ROUND((C2750*D2750),4)</f>
        <v>0.89910000000000001</v>
      </c>
    </row>
    <row r="2751" spans="1:5" ht="24.75">
      <c r="A2751" s="256" t="s">
        <v>1613</v>
      </c>
      <c r="B2751" s="256" t="s">
        <v>406</v>
      </c>
      <c r="C2751" s="257">
        <v>1</v>
      </c>
      <c r="D2751" s="155">
        <v>7.2700000000000001E-2</v>
      </c>
      <c r="E2751" s="155">
        <f t="shared" si="56"/>
        <v>7.2700000000000001E-2</v>
      </c>
    </row>
    <row r="2752" spans="1:5">
      <c r="A2752" s="256" t="s">
        <v>1114</v>
      </c>
      <c r="B2752" s="256" t="s">
        <v>406</v>
      </c>
      <c r="C2752" s="257">
        <v>1</v>
      </c>
      <c r="D2752" s="155">
        <v>0.72</v>
      </c>
      <c r="E2752" s="155">
        <f t="shared" si="56"/>
        <v>0.72</v>
      </c>
    </row>
    <row r="2753" spans="1:5">
      <c r="A2753" s="256" t="s">
        <v>1115</v>
      </c>
      <c r="B2753" s="256" t="s">
        <v>406</v>
      </c>
      <c r="C2753" s="257">
        <v>1</v>
      </c>
      <c r="D2753" s="155">
        <v>0.64</v>
      </c>
      <c r="E2753" s="155">
        <f t="shared" si="56"/>
        <v>0.64</v>
      </c>
    </row>
    <row r="2754" spans="1:5">
      <c r="A2754" s="256" t="s">
        <v>1102</v>
      </c>
      <c r="B2754" s="256" t="s">
        <v>406</v>
      </c>
      <c r="C2754" s="257">
        <v>1</v>
      </c>
      <c r="D2754" s="155">
        <v>0.3</v>
      </c>
      <c r="E2754" s="155">
        <f t="shared" si="56"/>
        <v>0.3</v>
      </c>
    </row>
    <row r="2755" spans="1:5" s="84" customFormat="1">
      <c r="A2755" s="256" t="s">
        <v>1103</v>
      </c>
      <c r="B2755" s="256" t="s">
        <v>406</v>
      </c>
      <c r="C2755" s="257">
        <v>1</v>
      </c>
      <c r="D2755" s="155">
        <v>0.04</v>
      </c>
      <c r="E2755" s="155">
        <f t="shared" si="56"/>
        <v>0.04</v>
      </c>
    </row>
    <row r="2756" spans="1:5">
      <c r="A2756" s="253" t="s">
        <v>401</v>
      </c>
      <c r="B2756" s="253" t="s">
        <v>2</v>
      </c>
      <c r="C2756" s="254" t="s">
        <v>2</v>
      </c>
      <c r="D2756" s="255" t="s">
        <v>2</v>
      </c>
      <c r="E2756" s="255">
        <f>SUM(E2750:E2755)</f>
        <v>2.6717999999999997</v>
      </c>
    </row>
    <row r="2757" spans="1:5">
      <c r="A2757" s="253" t="s">
        <v>402</v>
      </c>
      <c r="B2757" s="253" t="s">
        <v>2</v>
      </c>
      <c r="C2757" s="254" t="s">
        <v>2</v>
      </c>
      <c r="D2757" s="255" t="s">
        <v>2</v>
      </c>
      <c r="E2757" s="255">
        <f>E2748+E2756</f>
        <v>13.521799999999999</v>
      </c>
    </row>
    <row r="2758" spans="1:5">
      <c r="A2758" s="261" t="s">
        <v>870</v>
      </c>
      <c r="B2758" s="261"/>
      <c r="C2758" s="262"/>
      <c r="D2758" s="263"/>
      <c r="E2758" s="263"/>
    </row>
    <row r="2759" spans="1:5">
      <c r="A2759" s="253" t="s">
        <v>871</v>
      </c>
      <c r="B2759" s="253"/>
      <c r="C2759" s="254"/>
      <c r="D2759" s="255"/>
      <c r="E2759" s="255"/>
    </row>
    <row r="2760" spans="1:5">
      <c r="A2760" s="253" t="s">
        <v>405</v>
      </c>
      <c r="B2760" s="253"/>
      <c r="C2760" s="254"/>
      <c r="D2760" s="255"/>
      <c r="E2760" s="255"/>
    </row>
    <row r="2761" spans="1:5">
      <c r="A2761" s="253" t="s">
        <v>1100</v>
      </c>
      <c r="B2761" s="253" t="s">
        <v>399</v>
      </c>
      <c r="C2761" s="254" t="s">
        <v>1095</v>
      </c>
      <c r="D2761" s="255" t="s">
        <v>1096</v>
      </c>
      <c r="E2761" s="255" t="s">
        <v>1097</v>
      </c>
    </row>
    <row r="2762" spans="1:5">
      <c r="A2762" s="256" t="s">
        <v>1614</v>
      </c>
      <c r="B2762" s="256" t="s">
        <v>406</v>
      </c>
      <c r="C2762" s="257">
        <v>1</v>
      </c>
      <c r="D2762" s="155">
        <v>21.06</v>
      </c>
      <c r="E2762" s="155">
        <f>ROUND((C2762*D2762),4)</f>
        <v>21.06</v>
      </c>
    </row>
    <row r="2763" spans="1:5" s="84" customFormat="1">
      <c r="A2763" s="253" t="s">
        <v>401</v>
      </c>
      <c r="B2763" s="253" t="s">
        <v>2</v>
      </c>
      <c r="C2763" s="254" t="s">
        <v>2</v>
      </c>
      <c r="D2763" s="255" t="s">
        <v>2</v>
      </c>
      <c r="E2763" s="255">
        <f>SUM(E2762:E2762)</f>
        <v>21.06</v>
      </c>
    </row>
    <row r="2764" spans="1:5">
      <c r="A2764" s="253" t="s">
        <v>1673</v>
      </c>
      <c r="B2764" s="253" t="s">
        <v>399</v>
      </c>
      <c r="C2764" s="254" t="s">
        <v>1095</v>
      </c>
      <c r="D2764" s="255" t="s">
        <v>1096</v>
      </c>
      <c r="E2764" s="255" t="s">
        <v>1097</v>
      </c>
    </row>
    <row r="2765" spans="1:5">
      <c r="A2765" s="256" t="s">
        <v>1128</v>
      </c>
      <c r="B2765" s="256" t="s">
        <v>406</v>
      </c>
      <c r="C2765" s="257">
        <v>1</v>
      </c>
      <c r="D2765" s="155">
        <v>0.45879999999999999</v>
      </c>
      <c r="E2765" s="155">
        <f t="shared" ref="E2765:E2771" si="57">ROUND((C2765*D2765),4)</f>
        <v>0.45879999999999999</v>
      </c>
    </row>
    <row r="2766" spans="1:5">
      <c r="A2766" s="256" t="s">
        <v>1107</v>
      </c>
      <c r="B2766" s="256" t="s">
        <v>406</v>
      </c>
      <c r="C2766" s="257">
        <v>1</v>
      </c>
      <c r="D2766" s="155">
        <v>0.89910000000000001</v>
      </c>
      <c r="E2766" s="155">
        <f t="shared" si="57"/>
        <v>0.89910000000000001</v>
      </c>
    </row>
    <row r="2767" spans="1:5">
      <c r="A2767" s="256" t="s">
        <v>1615</v>
      </c>
      <c r="B2767" s="256" t="s">
        <v>406</v>
      </c>
      <c r="C2767" s="257">
        <v>1</v>
      </c>
      <c r="D2767" s="155">
        <v>0.1411</v>
      </c>
      <c r="E2767" s="155">
        <f t="shared" si="57"/>
        <v>0.1411</v>
      </c>
    </row>
    <row r="2768" spans="1:5">
      <c r="A2768" s="256" t="s">
        <v>1114</v>
      </c>
      <c r="B2768" s="256" t="s">
        <v>406</v>
      </c>
      <c r="C2768" s="257">
        <v>1</v>
      </c>
      <c r="D2768" s="155">
        <v>0.72</v>
      </c>
      <c r="E2768" s="155">
        <f t="shared" si="57"/>
        <v>0.72</v>
      </c>
    </row>
    <row r="2769" spans="1:5">
      <c r="A2769" s="256" t="s">
        <v>1115</v>
      </c>
      <c r="B2769" s="256" t="s">
        <v>406</v>
      </c>
      <c r="C2769" s="257">
        <v>1</v>
      </c>
      <c r="D2769" s="155">
        <v>0.64</v>
      </c>
      <c r="E2769" s="155">
        <f t="shared" si="57"/>
        <v>0.64</v>
      </c>
    </row>
    <row r="2770" spans="1:5">
      <c r="A2770" s="256" t="s">
        <v>1102</v>
      </c>
      <c r="B2770" s="256" t="s">
        <v>406</v>
      </c>
      <c r="C2770" s="257">
        <v>1</v>
      </c>
      <c r="D2770" s="155">
        <v>0.3</v>
      </c>
      <c r="E2770" s="155">
        <f t="shared" si="57"/>
        <v>0.3</v>
      </c>
    </row>
    <row r="2771" spans="1:5">
      <c r="A2771" s="256" t="s">
        <v>1103</v>
      </c>
      <c r="B2771" s="256" t="s">
        <v>406</v>
      </c>
      <c r="C2771" s="257">
        <v>1</v>
      </c>
      <c r="D2771" s="155">
        <v>0.04</v>
      </c>
      <c r="E2771" s="155">
        <f t="shared" si="57"/>
        <v>0.04</v>
      </c>
    </row>
    <row r="2772" spans="1:5">
      <c r="A2772" s="253" t="s">
        <v>401</v>
      </c>
      <c r="B2772" s="253" t="s">
        <v>2</v>
      </c>
      <c r="C2772" s="254" t="s">
        <v>2</v>
      </c>
      <c r="D2772" s="255" t="s">
        <v>2</v>
      </c>
      <c r="E2772" s="255">
        <f>SUM(E2765:E2771)</f>
        <v>3.1989999999999998</v>
      </c>
    </row>
    <row r="2773" spans="1:5" s="84" customFormat="1">
      <c r="A2773" s="253" t="s">
        <v>402</v>
      </c>
      <c r="B2773" s="253" t="s">
        <v>2</v>
      </c>
      <c r="C2773" s="254" t="s">
        <v>2</v>
      </c>
      <c r="D2773" s="255" t="s">
        <v>2</v>
      </c>
      <c r="E2773" s="255">
        <f>E2763+E2772</f>
        <v>24.259</v>
      </c>
    </row>
    <row r="2774" spans="1:5">
      <c r="A2774" s="261" t="s">
        <v>872</v>
      </c>
      <c r="B2774" s="261"/>
      <c r="C2774" s="262"/>
      <c r="D2774" s="263"/>
      <c r="E2774" s="263"/>
    </row>
    <row r="2775" spans="1:5">
      <c r="A2775" s="253" t="s">
        <v>873</v>
      </c>
      <c r="B2775" s="253"/>
      <c r="C2775" s="254"/>
      <c r="D2775" s="255"/>
      <c r="E2775" s="255"/>
    </row>
    <row r="2776" spans="1:5">
      <c r="A2776" s="253" t="s">
        <v>405</v>
      </c>
      <c r="B2776" s="253"/>
      <c r="C2776" s="254"/>
      <c r="D2776" s="255"/>
      <c r="E2776" s="255"/>
    </row>
    <row r="2777" spans="1:5">
      <c r="A2777" s="253" t="s">
        <v>1100</v>
      </c>
      <c r="B2777" s="253" t="s">
        <v>399</v>
      </c>
      <c r="C2777" s="254" t="s">
        <v>1095</v>
      </c>
      <c r="D2777" s="255" t="s">
        <v>1096</v>
      </c>
      <c r="E2777" s="255" t="s">
        <v>1097</v>
      </c>
    </row>
    <row r="2778" spans="1:5">
      <c r="A2778" s="256" t="s">
        <v>1616</v>
      </c>
      <c r="B2778" s="256" t="s">
        <v>406</v>
      </c>
      <c r="C2778" s="257">
        <v>1</v>
      </c>
      <c r="D2778" s="155">
        <v>11.33</v>
      </c>
      <c r="E2778" s="155">
        <f>ROUND((C2778*D2778),4)</f>
        <v>11.33</v>
      </c>
    </row>
    <row r="2779" spans="1:5">
      <c r="A2779" s="253" t="s">
        <v>401</v>
      </c>
      <c r="B2779" s="253" t="s">
        <v>2</v>
      </c>
      <c r="C2779" s="254" t="s">
        <v>2</v>
      </c>
      <c r="D2779" s="255" t="s">
        <v>2</v>
      </c>
      <c r="E2779" s="255">
        <f>SUM(E2778:E2778)</f>
        <v>11.33</v>
      </c>
    </row>
    <row r="2780" spans="1:5">
      <c r="A2780" s="253" t="s">
        <v>1673</v>
      </c>
      <c r="B2780" s="253" t="s">
        <v>399</v>
      </c>
      <c r="C2780" s="254" t="s">
        <v>1095</v>
      </c>
      <c r="D2780" s="255" t="s">
        <v>1096</v>
      </c>
      <c r="E2780" s="255" t="s">
        <v>1097</v>
      </c>
    </row>
    <row r="2781" spans="1:5" s="84" customFormat="1">
      <c r="A2781" s="256" t="s">
        <v>1128</v>
      </c>
      <c r="B2781" s="256" t="s">
        <v>406</v>
      </c>
      <c r="C2781" s="257">
        <v>1</v>
      </c>
      <c r="D2781" s="155">
        <v>0.45879999999999999</v>
      </c>
      <c r="E2781" s="155">
        <f t="shared" ref="E2781:E2787" si="58">ROUND((C2781*D2781),4)</f>
        <v>0.45879999999999999</v>
      </c>
    </row>
    <row r="2782" spans="1:5">
      <c r="A2782" s="256" t="s">
        <v>1107</v>
      </c>
      <c r="B2782" s="256" t="s">
        <v>406</v>
      </c>
      <c r="C2782" s="257">
        <v>1</v>
      </c>
      <c r="D2782" s="155">
        <v>0.89910000000000001</v>
      </c>
      <c r="E2782" s="155">
        <f t="shared" si="58"/>
        <v>0.89910000000000001</v>
      </c>
    </row>
    <row r="2783" spans="1:5">
      <c r="A2783" s="256" t="s">
        <v>1617</v>
      </c>
      <c r="B2783" s="256" t="s">
        <v>406</v>
      </c>
      <c r="C2783" s="257">
        <v>1</v>
      </c>
      <c r="D2783" s="155">
        <v>0.10539999999999999</v>
      </c>
      <c r="E2783" s="155">
        <f t="shared" si="58"/>
        <v>0.10539999999999999</v>
      </c>
    </row>
    <row r="2784" spans="1:5">
      <c r="A2784" s="256" t="s">
        <v>1114</v>
      </c>
      <c r="B2784" s="256" t="s">
        <v>406</v>
      </c>
      <c r="C2784" s="257">
        <v>1</v>
      </c>
      <c r="D2784" s="155">
        <v>0.72</v>
      </c>
      <c r="E2784" s="155">
        <f t="shared" si="58"/>
        <v>0.72</v>
      </c>
    </row>
    <row r="2785" spans="1:5">
      <c r="A2785" s="256" t="s">
        <v>1115</v>
      </c>
      <c r="B2785" s="256" t="s">
        <v>406</v>
      </c>
      <c r="C2785" s="257">
        <v>1</v>
      </c>
      <c r="D2785" s="155">
        <v>0.64</v>
      </c>
      <c r="E2785" s="155">
        <f t="shared" si="58"/>
        <v>0.64</v>
      </c>
    </row>
    <row r="2786" spans="1:5">
      <c r="A2786" s="256" t="s">
        <v>1102</v>
      </c>
      <c r="B2786" s="256" t="s">
        <v>406</v>
      </c>
      <c r="C2786" s="257">
        <v>1</v>
      </c>
      <c r="D2786" s="155">
        <v>0.3</v>
      </c>
      <c r="E2786" s="155">
        <f t="shared" si="58"/>
        <v>0.3</v>
      </c>
    </row>
    <row r="2787" spans="1:5">
      <c r="A2787" s="256" t="s">
        <v>1103</v>
      </c>
      <c r="B2787" s="256" t="s">
        <v>406</v>
      </c>
      <c r="C2787" s="257">
        <v>1</v>
      </c>
      <c r="D2787" s="155">
        <v>0.04</v>
      </c>
      <c r="E2787" s="155">
        <f t="shared" si="58"/>
        <v>0.04</v>
      </c>
    </row>
    <row r="2788" spans="1:5" s="84" customFormat="1">
      <c r="A2788" s="253" t="s">
        <v>401</v>
      </c>
      <c r="B2788" s="253" t="s">
        <v>2</v>
      </c>
      <c r="C2788" s="254" t="s">
        <v>2</v>
      </c>
      <c r="D2788" s="255" t="s">
        <v>2</v>
      </c>
      <c r="E2788" s="255">
        <f>SUM(E2781:E2787)</f>
        <v>3.1633</v>
      </c>
    </row>
    <row r="2789" spans="1:5">
      <c r="A2789" s="253" t="s">
        <v>402</v>
      </c>
      <c r="B2789" s="253" t="s">
        <v>2</v>
      </c>
      <c r="C2789" s="254" t="s">
        <v>2</v>
      </c>
      <c r="D2789" s="255" t="s">
        <v>2</v>
      </c>
      <c r="E2789" s="255">
        <f>E2779+E2788</f>
        <v>14.4933</v>
      </c>
    </row>
    <row r="2790" spans="1:5">
      <c r="A2790" s="261" t="s">
        <v>874</v>
      </c>
      <c r="B2790" s="261"/>
      <c r="C2790" s="262"/>
      <c r="D2790" s="263"/>
      <c r="E2790" s="263"/>
    </row>
    <row r="2791" spans="1:5">
      <c r="A2791" s="253" t="s">
        <v>875</v>
      </c>
      <c r="B2791" s="253"/>
      <c r="C2791" s="254"/>
      <c r="D2791" s="255"/>
      <c r="E2791" s="255"/>
    </row>
    <row r="2792" spans="1:5">
      <c r="A2792" s="253" t="s">
        <v>405</v>
      </c>
      <c r="B2792" s="253"/>
      <c r="C2792" s="254"/>
      <c r="D2792" s="255"/>
      <c r="E2792" s="255"/>
    </row>
    <row r="2793" spans="1:5">
      <c r="A2793" s="253" t="s">
        <v>1100</v>
      </c>
      <c r="B2793" s="253" t="s">
        <v>399</v>
      </c>
      <c r="C2793" s="254" t="s">
        <v>1095</v>
      </c>
      <c r="D2793" s="255" t="s">
        <v>1096</v>
      </c>
      <c r="E2793" s="255" t="s">
        <v>1097</v>
      </c>
    </row>
    <row r="2794" spans="1:5">
      <c r="A2794" s="256" t="s">
        <v>1618</v>
      </c>
      <c r="B2794" s="256" t="s">
        <v>406</v>
      </c>
      <c r="C2794" s="257">
        <v>1</v>
      </c>
      <c r="D2794" s="155">
        <v>9.2100000000000009</v>
      </c>
      <c r="E2794" s="155">
        <f>ROUND((C2794*D2794),4)</f>
        <v>9.2100000000000009</v>
      </c>
    </row>
    <row r="2795" spans="1:5" s="84" customFormat="1">
      <c r="A2795" s="253" t="s">
        <v>401</v>
      </c>
      <c r="B2795" s="253" t="s">
        <v>2</v>
      </c>
      <c r="C2795" s="254" t="s">
        <v>2</v>
      </c>
      <c r="D2795" s="255" t="s">
        <v>2</v>
      </c>
      <c r="E2795" s="255">
        <f>SUM(E2794:E2794)</f>
        <v>9.2100000000000009</v>
      </c>
    </row>
    <row r="2796" spans="1:5">
      <c r="A2796" s="253" t="s">
        <v>1673</v>
      </c>
      <c r="B2796" s="253" t="s">
        <v>399</v>
      </c>
      <c r="C2796" s="254" t="s">
        <v>1095</v>
      </c>
      <c r="D2796" s="255" t="s">
        <v>1096</v>
      </c>
      <c r="E2796" s="255" t="s">
        <v>1097</v>
      </c>
    </row>
    <row r="2797" spans="1:5">
      <c r="A2797" s="256" t="s">
        <v>1107</v>
      </c>
      <c r="B2797" s="256" t="s">
        <v>406</v>
      </c>
      <c r="C2797" s="257">
        <v>1</v>
      </c>
      <c r="D2797" s="155">
        <v>0.89910000000000001</v>
      </c>
      <c r="E2797" s="155">
        <f t="shared" ref="E2797:E2802" si="59">ROUND((C2797*D2797),4)</f>
        <v>0.89910000000000001</v>
      </c>
    </row>
    <row r="2798" spans="1:5" ht="24.75">
      <c r="A2798" s="256" t="s">
        <v>1619</v>
      </c>
      <c r="B2798" s="256" t="s">
        <v>406</v>
      </c>
      <c r="C2798" s="257">
        <v>1</v>
      </c>
      <c r="D2798" s="155">
        <v>6.1699999999999998E-2</v>
      </c>
      <c r="E2798" s="155">
        <f t="shared" si="59"/>
        <v>6.1699999999999998E-2</v>
      </c>
    </row>
    <row r="2799" spans="1:5">
      <c r="A2799" s="256" t="s">
        <v>1114</v>
      </c>
      <c r="B2799" s="256" t="s">
        <v>406</v>
      </c>
      <c r="C2799" s="257">
        <v>1</v>
      </c>
      <c r="D2799" s="155">
        <v>0.72</v>
      </c>
      <c r="E2799" s="155">
        <f t="shared" si="59"/>
        <v>0.72</v>
      </c>
    </row>
    <row r="2800" spans="1:5">
      <c r="A2800" s="256" t="s">
        <v>1115</v>
      </c>
      <c r="B2800" s="256" t="s">
        <v>406</v>
      </c>
      <c r="C2800" s="257">
        <v>1</v>
      </c>
      <c r="D2800" s="155">
        <v>0.64</v>
      </c>
      <c r="E2800" s="155">
        <f t="shared" si="59"/>
        <v>0.64</v>
      </c>
    </row>
    <row r="2801" spans="1:5">
      <c r="A2801" s="256" t="s">
        <v>1102</v>
      </c>
      <c r="B2801" s="256" t="s">
        <v>406</v>
      </c>
      <c r="C2801" s="257">
        <v>1</v>
      </c>
      <c r="D2801" s="155">
        <v>0.3</v>
      </c>
      <c r="E2801" s="155">
        <f t="shared" si="59"/>
        <v>0.3</v>
      </c>
    </row>
    <row r="2802" spans="1:5" s="84" customFormat="1">
      <c r="A2802" s="256" t="s">
        <v>1103</v>
      </c>
      <c r="B2802" s="256" t="s">
        <v>406</v>
      </c>
      <c r="C2802" s="257">
        <v>1</v>
      </c>
      <c r="D2802" s="155">
        <v>0.04</v>
      </c>
      <c r="E2802" s="155">
        <f t="shared" si="59"/>
        <v>0.04</v>
      </c>
    </row>
    <row r="2803" spans="1:5">
      <c r="A2803" s="253" t="s">
        <v>401</v>
      </c>
      <c r="B2803" s="253" t="s">
        <v>2</v>
      </c>
      <c r="C2803" s="254" t="s">
        <v>2</v>
      </c>
      <c r="D2803" s="255" t="s">
        <v>2</v>
      </c>
      <c r="E2803" s="255">
        <f>SUM(E2797:E2802)</f>
        <v>2.6608000000000001</v>
      </c>
    </row>
    <row r="2804" spans="1:5">
      <c r="A2804" s="253" t="s">
        <v>402</v>
      </c>
      <c r="B2804" s="253" t="s">
        <v>2</v>
      </c>
      <c r="C2804" s="254" t="s">
        <v>2</v>
      </c>
      <c r="D2804" s="255" t="s">
        <v>2</v>
      </c>
      <c r="E2804" s="255">
        <f>E2795+E2803</f>
        <v>11.870800000000001</v>
      </c>
    </row>
    <row r="2805" spans="1:5">
      <c r="A2805" s="261" t="s">
        <v>876</v>
      </c>
      <c r="B2805" s="261"/>
      <c r="C2805" s="262"/>
      <c r="D2805" s="263"/>
      <c r="E2805" s="263"/>
    </row>
    <row r="2806" spans="1:5">
      <c r="A2806" s="253" t="s">
        <v>877</v>
      </c>
      <c r="B2806" s="253"/>
      <c r="C2806" s="254"/>
      <c r="D2806" s="255"/>
      <c r="E2806" s="255"/>
    </row>
    <row r="2807" spans="1:5">
      <c r="A2807" s="253" t="s">
        <v>405</v>
      </c>
      <c r="B2807" s="253"/>
      <c r="C2807" s="254"/>
      <c r="D2807" s="255"/>
      <c r="E2807" s="255"/>
    </row>
    <row r="2808" spans="1:5">
      <c r="A2808" s="253" t="s">
        <v>1100</v>
      </c>
      <c r="B2808" s="253" t="s">
        <v>399</v>
      </c>
      <c r="C2808" s="254" t="s">
        <v>1095</v>
      </c>
      <c r="D2808" s="255" t="s">
        <v>1096</v>
      </c>
      <c r="E2808" s="255" t="s">
        <v>1097</v>
      </c>
    </row>
    <row r="2809" spans="1:5" s="84" customFormat="1">
      <c r="A2809" s="256" t="s">
        <v>1463</v>
      </c>
      <c r="B2809" s="256" t="s">
        <v>406</v>
      </c>
      <c r="C2809" s="257">
        <v>9.2999999999999992E-3</v>
      </c>
      <c r="D2809" s="155">
        <v>9.1199999999999992</v>
      </c>
      <c r="E2809" s="155">
        <f>ROUND((C2809*D2809),4)</f>
        <v>8.48E-2</v>
      </c>
    </row>
    <row r="2810" spans="1:5">
      <c r="A2810" s="253" t="s">
        <v>401</v>
      </c>
      <c r="B2810" s="253" t="s">
        <v>2</v>
      </c>
      <c r="C2810" s="254" t="s">
        <v>2</v>
      </c>
      <c r="D2810" s="255" t="s">
        <v>2</v>
      </c>
      <c r="E2810" s="255">
        <f>SUM(E2809:E2809)</f>
        <v>8.48E-2</v>
      </c>
    </row>
    <row r="2811" spans="1:5">
      <c r="A2811" s="253" t="s">
        <v>402</v>
      </c>
      <c r="B2811" s="253" t="s">
        <v>2</v>
      </c>
      <c r="C2811" s="254" t="s">
        <v>2</v>
      </c>
      <c r="D2811" s="255" t="s">
        <v>2</v>
      </c>
      <c r="E2811" s="255">
        <f>E2810</f>
        <v>8.48E-2</v>
      </c>
    </row>
    <row r="2812" spans="1:5">
      <c r="A2812" s="261" t="s">
        <v>878</v>
      </c>
      <c r="B2812" s="261"/>
      <c r="C2812" s="262"/>
      <c r="D2812" s="263"/>
      <c r="E2812" s="263"/>
    </row>
    <row r="2813" spans="1:5">
      <c r="A2813" s="253" t="s">
        <v>879</v>
      </c>
      <c r="B2813" s="253"/>
      <c r="C2813" s="254"/>
      <c r="D2813" s="255"/>
      <c r="E2813" s="255"/>
    </row>
    <row r="2814" spans="1:5">
      <c r="A2814" s="253" t="s">
        <v>405</v>
      </c>
      <c r="B2814" s="253"/>
      <c r="C2814" s="254"/>
      <c r="D2814" s="255"/>
      <c r="E2814" s="255"/>
    </row>
    <row r="2815" spans="1:5">
      <c r="A2815" s="253" t="s">
        <v>1100</v>
      </c>
      <c r="B2815" s="253" t="s">
        <v>399</v>
      </c>
      <c r="C2815" s="254" t="s">
        <v>1095</v>
      </c>
      <c r="D2815" s="255" t="s">
        <v>1096</v>
      </c>
      <c r="E2815" s="255" t="s">
        <v>1097</v>
      </c>
    </row>
    <row r="2816" spans="1:5" s="84" customFormat="1">
      <c r="A2816" s="256" t="s">
        <v>1465</v>
      </c>
      <c r="B2816" s="256" t="s">
        <v>406</v>
      </c>
      <c r="C2816" s="257">
        <v>3.0099999999999998E-2</v>
      </c>
      <c r="D2816" s="155">
        <v>9.65</v>
      </c>
      <c r="E2816" s="155">
        <f>ROUND((C2816*D2816),4)</f>
        <v>0.29049999999999998</v>
      </c>
    </row>
    <row r="2817" spans="1:5">
      <c r="A2817" s="253" t="s">
        <v>401</v>
      </c>
      <c r="B2817" s="253" t="s">
        <v>2</v>
      </c>
      <c r="C2817" s="254" t="s">
        <v>2</v>
      </c>
      <c r="D2817" s="255" t="s">
        <v>2</v>
      </c>
      <c r="E2817" s="255">
        <f>SUM(E2816:E2816)</f>
        <v>0.29049999999999998</v>
      </c>
    </row>
    <row r="2818" spans="1:5">
      <c r="A2818" s="253" t="s">
        <v>402</v>
      </c>
      <c r="B2818" s="253" t="s">
        <v>2</v>
      </c>
      <c r="C2818" s="254" t="s">
        <v>2</v>
      </c>
      <c r="D2818" s="255" t="s">
        <v>2</v>
      </c>
      <c r="E2818" s="255">
        <f>E2817</f>
        <v>0.29049999999999998</v>
      </c>
    </row>
    <row r="2819" spans="1:5">
      <c r="A2819" s="261" t="s">
        <v>880</v>
      </c>
      <c r="B2819" s="261"/>
      <c r="C2819" s="262"/>
      <c r="D2819" s="263"/>
      <c r="E2819" s="263"/>
    </row>
    <row r="2820" spans="1:5">
      <c r="A2820" s="253" t="s">
        <v>881</v>
      </c>
      <c r="B2820" s="253"/>
      <c r="C2820" s="254"/>
      <c r="D2820" s="255"/>
      <c r="E2820" s="255"/>
    </row>
    <row r="2821" spans="1:5">
      <c r="A2821" s="253" t="s">
        <v>405</v>
      </c>
      <c r="B2821" s="253"/>
      <c r="C2821" s="254"/>
      <c r="D2821" s="255"/>
      <c r="E2821" s="255"/>
    </row>
    <row r="2822" spans="1:5">
      <c r="A2822" s="253" t="s">
        <v>1100</v>
      </c>
      <c r="B2822" s="253" t="s">
        <v>399</v>
      </c>
      <c r="C2822" s="254" t="s">
        <v>1095</v>
      </c>
      <c r="D2822" s="255" t="s">
        <v>1096</v>
      </c>
      <c r="E2822" s="255" t="s">
        <v>1097</v>
      </c>
    </row>
    <row r="2823" spans="1:5" s="84" customFormat="1">
      <c r="A2823" s="256" t="s">
        <v>1467</v>
      </c>
      <c r="B2823" s="256" t="s">
        <v>406</v>
      </c>
      <c r="C2823" s="257">
        <v>6.7000000000000002E-3</v>
      </c>
      <c r="D2823" s="155">
        <v>14.72</v>
      </c>
      <c r="E2823" s="155">
        <f>ROUND((C2823*D2823),4)</f>
        <v>9.8599999999999993E-2</v>
      </c>
    </row>
    <row r="2824" spans="1:5">
      <c r="A2824" s="253" t="s">
        <v>401</v>
      </c>
      <c r="B2824" s="253" t="s">
        <v>2</v>
      </c>
      <c r="C2824" s="254" t="s">
        <v>2</v>
      </c>
      <c r="D2824" s="255" t="s">
        <v>2</v>
      </c>
      <c r="E2824" s="255">
        <f>SUM(E2823:E2823)</f>
        <v>9.8599999999999993E-2</v>
      </c>
    </row>
    <row r="2825" spans="1:5">
      <c r="A2825" s="253" t="s">
        <v>402</v>
      </c>
      <c r="B2825" s="253" t="s">
        <v>2</v>
      </c>
      <c r="C2825" s="254" t="s">
        <v>2</v>
      </c>
      <c r="D2825" s="255" t="s">
        <v>2</v>
      </c>
      <c r="E2825" s="255">
        <f>E2824</f>
        <v>9.8599999999999993E-2</v>
      </c>
    </row>
    <row r="2826" spans="1:5">
      <c r="A2826" s="261" t="s">
        <v>882</v>
      </c>
      <c r="B2826" s="261"/>
      <c r="C2826" s="262"/>
      <c r="D2826" s="263"/>
      <c r="E2826" s="263"/>
    </row>
    <row r="2827" spans="1:5">
      <c r="A2827" s="253" t="s">
        <v>883</v>
      </c>
      <c r="B2827" s="253"/>
      <c r="C2827" s="254"/>
      <c r="D2827" s="255"/>
      <c r="E2827" s="255"/>
    </row>
    <row r="2828" spans="1:5">
      <c r="A2828" s="253" t="s">
        <v>405</v>
      </c>
      <c r="B2828" s="253"/>
      <c r="C2828" s="254"/>
      <c r="D2828" s="255"/>
      <c r="E2828" s="255"/>
    </row>
    <row r="2829" spans="1:5">
      <c r="A2829" s="253" t="s">
        <v>1100</v>
      </c>
      <c r="B2829" s="253" t="s">
        <v>399</v>
      </c>
      <c r="C2829" s="254" t="s">
        <v>1095</v>
      </c>
      <c r="D2829" s="255" t="s">
        <v>1096</v>
      </c>
      <c r="E2829" s="255" t="s">
        <v>1097</v>
      </c>
    </row>
    <row r="2830" spans="1:5" s="84" customFormat="1">
      <c r="A2830" s="256" t="s">
        <v>1469</v>
      </c>
      <c r="B2830" s="256" t="s">
        <v>406</v>
      </c>
      <c r="C2830" s="257">
        <v>9.2999999999999992E-3</v>
      </c>
      <c r="D2830" s="155">
        <v>13.27</v>
      </c>
      <c r="E2830" s="155">
        <f>ROUND((C2830*D2830),4)</f>
        <v>0.1234</v>
      </c>
    </row>
    <row r="2831" spans="1:5">
      <c r="A2831" s="253" t="s">
        <v>401</v>
      </c>
      <c r="B2831" s="253" t="s">
        <v>2</v>
      </c>
      <c r="C2831" s="254" t="s">
        <v>2</v>
      </c>
      <c r="D2831" s="255" t="s">
        <v>2</v>
      </c>
      <c r="E2831" s="255">
        <f>SUM(E2830:E2830)</f>
        <v>0.1234</v>
      </c>
    </row>
    <row r="2832" spans="1:5">
      <c r="A2832" s="253" t="s">
        <v>402</v>
      </c>
      <c r="B2832" s="253" t="s">
        <v>2</v>
      </c>
      <c r="C2832" s="254" t="s">
        <v>2</v>
      </c>
      <c r="D2832" s="255" t="s">
        <v>2</v>
      </c>
      <c r="E2832" s="255">
        <f>E2831</f>
        <v>0.1234</v>
      </c>
    </row>
    <row r="2833" spans="1:5">
      <c r="A2833" s="261" t="s">
        <v>884</v>
      </c>
      <c r="B2833" s="261"/>
      <c r="C2833" s="262"/>
      <c r="D2833" s="263"/>
      <c r="E2833" s="263"/>
    </row>
    <row r="2834" spans="1:5">
      <c r="A2834" s="253" t="s">
        <v>885</v>
      </c>
      <c r="B2834" s="253"/>
      <c r="C2834" s="254"/>
      <c r="D2834" s="255"/>
      <c r="E2834" s="255"/>
    </row>
    <row r="2835" spans="1:5">
      <c r="A2835" s="253" t="s">
        <v>405</v>
      </c>
      <c r="B2835" s="253"/>
      <c r="C2835" s="254"/>
      <c r="D2835" s="255"/>
      <c r="E2835" s="255"/>
    </row>
    <row r="2836" spans="1:5">
      <c r="A2836" s="253" t="s">
        <v>1100</v>
      </c>
      <c r="B2836" s="253" t="s">
        <v>399</v>
      </c>
      <c r="C2836" s="254" t="s">
        <v>1095</v>
      </c>
      <c r="D2836" s="255" t="s">
        <v>1096</v>
      </c>
      <c r="E2836" s="255" t="s">
        <v>1097</v>
      </c>
    </row>
    <row r="2837" spans="1:5" s="84" customFormat="1">
      <c r="A2837" s="256" t="s">
        <v>1471</v>
      </c>
      <c r="B2837" s="256" t="s">
        <v>406</v>
      </c>
      <c r="C2837" s="257">
        <v>9.2999999999999992E-3</v>
      </c>
      <c r="D2837" s="155">
        <v>12.82</v>
      </c>
      <c r="E2837" s="155">
        <f>ROUND((C2837*D2837),4)</f>
        <v>0.1192</v>
      </c>
    </row>
    <row r="2838" spans="1:5">
      <c r="A2838" s="253" t="s">
        <v>401</v>
      </c>
      <c r="B2838" s="253" t="s">
        <v>2</v>
      </c>
      <c r="C2838" s="254" t="s">
        <v>2</v>
      </c>
      <c r="D2838" s="255" t="s">
        <v>2</v>
      </c>
      <c r="E2838" s="255">
        <f>SUM(E2837:E2837)</f>
        <v>0.1192</v>
      </c>
    </row>
    <row r="2839" spans="1:5">
      <c r="A2839" s="253" t="s">
        <v>402</v>
      </c>
      <c r="B2839" s="253" t="s">
        <v>2</v>
      </c>
      <c r="C2839" s="254" t="s">
        <v>2</v>
      </c>
      <c r="D2839" s="255" t="s">
        <v>2</v>
      </c>
      <c r="E2839" s="255">
        <f>E2838</f>
        <v>0.1192</v>
      </c>
    </row>
    <row r="2840" spans="1:5">
      <c r="A2840" s="261" t="s">
        <v>886</v>
      </c>
      <c r="B2840" s="261"/>
      <c r="C2840" s="262"/>
      <c r="D2840" s="263"/>
      <c r="E2840" s="263"/>
    </row>
    <row r="2841" spans="1:5">
      <c r="A2841" s="253" t="s">
        <v>887</v>
      </c>
      <c r="B2841" s="253"/>
      <c r="C2841" s="254"/>
      <c r="D2841" s="255"/>
      <c r="E2841" s="255"/>
    </row>
    <row r="2842" spans="1:5">
      <c r="A2842" s="253" t="s">
        <v>405</v>
      </c>
      <c r="B2842" s="253"/>
      <c r="C2842" s="254"/>
      <c r="D2842" s="255"/>
      <c r="E2842" s="255"/>
    </row>
    <row r="2843" spans="1:5">
      <c r="A2843" s="253" t="s">
        <v>1100</v>
      </c>
      <c r="B2843" s="253" t="s">
        <v>399</v>
      </c>
      <c r="C2843" s="254" t="s">
        <v>1095</v>
      </c>
      <c r="D2843" s="255" t="s">
        <v>1096</v>
      </c>
      <c r="E2843" s="255" t="s">
        <v>1097</v>
      </c>
    </row>
    <row r="2844" spans="1:5" s="84" customFormat="1">
      <c r="A2844" s="256" t="s">
        <v>1473</v>
      </c>
      <c r="B2844" s="256" t="s">
        <v>406</v>
      </c>
      <c r="C2844" s="257">
        <v>3.0099999999999998E-2</v>
      </c>
      <c r="D2844" s="155">
        <v>12.82</v>
      </c>
      <c r="E2844" s="155">
        <f>ROUND((C2844*D2844),4)</f>
        <v>0.38590000000000002</v>
      </c>
    </row>
    <row r="2845" spans="1:5">
      <c r="A2845" s="253" t="s">
        <v>401</v>
      </c>
      <c r="B2845" s="253" t="s">
        <v>2</v>
      </c>
      <c r="C2845" s="254" t="s">
        <v>2</v>
      </c>
      <c r="D2845" s="255" t="s">
        <v>2</v>
      </c>
      <c r="E2845" s="255">
        <f>SUM(E2844:E2844)</f>
        <v>0.38590000000000002</v>
      </c>
    </row>
    <row r="2846" spans="1:5">
      <c r="A2846" s="253" t="s">
        <v>402</v>
      </c>
      <c r="B2846" s="253" t="s">
        <v>2</v>
      </c>
      <c r="C2846" s="254" t="s">
        <v>2</v>
      </c>
      <c r="D2846" s="255" t="s">
        <v>2</v>
      </c>
      <c r="E2846" s="255">
        <f>E2845</f>
        <v>0.38590000000000002</v>
      </c>
    </row>
    <row r="2847" spans="1:5">
      <c r="A2847" s="261" t="s">
        <v>888</v>
      </c>
      <c r="B2847" s="261"/>
      <c r="C2847" s="262"/>
      <c r="D2847" s="263"/>
      <c r="E2847" s="263"/>
    </row>
    <row r="2848" spans="1:5">
      <c r="A2848" s="253" t="s">
        <v>889</v>
      </c>
      <c r="B2848" s="253"/>
      <c r="C2848" s="254"/>
      <c r="D2848" s="255"/>
      <c r="E2848" s="255"/>
    </row>
    <row r="2849" spans="1:5">
      <c r="A2849" s="253" t="s">
        <v>405</v>
      </c>
      <c r="B2849" s="253"/>
      <c r="C2849" s="254"/>
      <c r="D2849" s="255"/>
      <c r="E2849" s="255"/>
    </row>
    <row r="2850" spans="1:5">
      <c r="A2850" s="253" t="s">
        <v>1100</v>
      </c>
      <c r="B2850" s="253" t="s">
        <v>399</v>
      </c>
      <c r="C2850" s="254" t="s">
        <v>1095</v>
      </c>
      <c r="D2850" s="255" t="s">
        <v>1096</v>
      </c>
      <c r="E2850" s="255" t="s">
        <v>1097</v>
      </c>
    </row>
    <row r="2851" spans="1:5" s="84" customFormat="1">
      <c r="A2851" s="256" t="s">
        <v>1475</v>
      </c>
      <c r="B2851" s="256" t="s">
        <v>406</v>
      </c>
      <c r="C2851" s="257">
        <v>4.1000000000000003E-3</v>
      </c>
      <c r="D2851" s="155">
        <v>10.85</v>
      </c>
      <c r="E2851" s="155">
        <f>ROUND((C2851*D2851),4)</f>
        <v>4.4499999999999998E-2</v>
      </c>
    </row>
    <row r="2852" spans="1:5">
      <c r="A2852" s="253" t="s">
        <v>401</v>
      </c>
      <c r="B2852" s="253" t="s">
        <v>2</v>
      </c>
      <c r="C2852" s="254" t="s">
        <v>2</v>
      </c>
      <c r="D2852" s="255" t="s">
        <v>2</v>
      </c>
      <c r="E2852" s="255">
        <f>SUM(E2851:E2851)</f>
        <v>4.4499999999999998E-2</v>
      </c>
    </row>
    <row r="2853" spans="1:5">
      <c r="A2853" s="253" t="s">
        <v>402</v>
      </c>
      <c r="B2853" s="253" t="s">
        <v>2</v>
      </c>
      <c r="C2853" s="254" t="s">
        <v>2</v>
      </c>
      <c r="D2853" s="255" t="s">
        <v>2</v>
      </c>
      <c r="E2853" s="255">
        <f>E2852</f>
        <v>4.4499999999999998E-2</v>
      </c>
    </row>
    <row r="2854" spans="1:5">
      <c r="A2854" s="261" t="s">
        <v>890</v>
      </c>
      <c r="B2854" s="261"/>
      <c r="C2854" s="262"/>
      <c r="D2854" s="263"/>
      <c r="E2854" s="263"/>
    </row>
    <row r="2855" spans="1:5">
      <c r="A2855" s="253" t="s">
        <v>891</v>
      </c>
      <c r="B2855" s="253"/>
      <c r="C2855" s="254"/>
      <c r="D2855" s="255"/>
      <c r="E2855" s="255"/>
    </row>
    <row r="2856" spans="1:5">
      <c r="A2856" s="253" t="s">
        <v>405</v>
      </c>
      <c r="B2856" s="253"/>
      <c r="C2856" s="254"/>
      <c r="D2856" s="255"/>
      <c r="E2856" s="255"/>
    </row>
    <row r="2857" spans="1:5">
      <c r="A2857" s="253" t="s">
        <v>1100</v>
      </c>
      <c r="B2857" s="253" t="s">
        <v>399</v>
      </c>
      <c r="C2857" s="254" t="s">
        <v>1095</v>
      </c>
      <c r="D2857" s="255" t="s">
        <v>1096</v>
      </c>
      <c r="E2857" s="255" t="s">
        <v>1097</v>
      </c>
    </row>
    <row r="2858" spans="1:5" s="84" customFormat="1">
      <c r="A2858" s="256" t="s">
        <v>1477</v>
      </c>
      <c r="B2858" s="256" t="s">
        <v>406</v>
      </c>
      <c r="C2858" s="257">
        <v>6.7000000000000002E-3</v>
      </c>
      <c r="D2858" s="155">
        <v>15.93</v>
      </c>
      <c r="E2858" s="155">
        <f>ROUND((C2858*D2858),4)</f>
        <v>0.1067</v>
      </c>
    </row>
    <row r="2859" spans="1:5">
      <c r="A2859" s="253" t="s">
        <v>401</v>
      </c>
      <c r="B2859" s="253" t="s">
        <v>2</v>
      </c>
      <c r="C2859" s="254" t="s">
        <v>2</v>
      </c>
      <c r="D2859" s="255" t="s">
        <v>2</v>
      </c>
      <c r="E2859" s="255">
        <f>SUM(E2858:E2858)</f>
        <v>0.1067</v>
      </c>
    </row>
    <row r="2860" spans="1:5">
      <c r="A2860" s="253" t="s">
        <v>402</v>
      </c>
      <c r="B2860" s="253" t="s">
        <v>2</v>
      </c>
      <c r="C2860" s="254" t="s">
        <v>2</v>
      </c>
      <c r="D2860" s="255" t="s">
        <v>2</v>
      </c>
      <c r="E2860" s="255">
        <f>E2859</f>
        <v>0.1067</v>
      </c>
    </row>
    <row r="2861" spans="1:5">
      <c r="A2861" s="261" t="s">
        <v>892</v>
      </c>
      <c r="B2861" s="261"/>
      <c r="C2861" s="262"/>
      <c r="D2861" s="263"/>
      <c r="E2861" s="263"/>
    </row>
    <row r="2862" spans="1:5">
      <c r="A2862" s="253" t="s">
        <v>893</v>
      </c>
      <c r="B2862" s="253"/>
      <c r="C2862" s="254"/>
      <c r="D2862" s="255"/>
      <c r="E2862" s="255"/>
    </row>
    <row r="2863" spans="1:5">
      <c r="A2863" s="253" t="s">
        <v>405</v>
      </c>
      <c r="B2863" s="253"/>
      <c r="C2863" s="254"/>
      <c r="D2863" s="255"/>
      <c r="E2863" s="255"/>
    </row>
    <row r="2864" spans="1:5">
      <c r="A2864" s="253" t="s">
        <v>1100</v>
      </c>
      <c r="B2864" s="253" t="s">
        <v>399</v>
      </c>
      <c r="C2864" s="254" t="s">
        <v>1095</v>
      </c>
      <c r="D2864" s="255" t="s">
        <v>1096</v>
      </c>
      <c r="E2864" s="255" t="s">
        <v>1097</v>
      </c>
    </row>
    <row r="2865" spans="1:5" s="84" customFormat="1">
      <c r="A2865" s="256" t="s">
        <v>1479</v>
      </c>
      <c r="B2865" s="256" t="s">
        <v>406</v>
      </c>
      <c r="C2865" s="257">
        <v>1.7100000000000001E-2</v>
      </c>
      <c r="D2865" s="155">
        <v>12.82</v>
      </c>
      <c r="E2865" s="155">
        <f>ROUND((C2865*D2865),4)</f>
        <v>0.21920000000000001</v>
      </c>
    </row>
    <row r="2866" spans="1:5">
      <c r="A2866" s="253" t="s">
        <v>401</v>
      </c>
      <c r="B2866" s="253" t="s">
        <v>2</v>
      </c>
      <c r="C2866" s="254" t="s">
        <v>2</v>
      </c>
      <c r="D2866" s="255" t="s">
        <v>2</v>
      </c>
      <c r="E2866" s="255">
        <f>SUM(E2865:E2865)</f>
        <v>0.21920000000000001</v>
      </c>
    </row>
    <row r="2867" spans="1:5">
      <c r="A2867" s="253" t="s">
        <v>402</v>
      </c>
      <c r="B2867" s="253" t="s">
        <v>2</v>
      </c>
      <c r="C2867" s="254" t="s">
        <v>2</v>
      </c>
      <c r="D2867" s="255" t="s">
        <v>2</v>
      </c>
      <c r="E2867" s="255">
        <f>E2866</f>
        <v>0.21920000000000001</v>
      </c>
    </row>
    <row r="2868" spans="1:5">
      <c r="A2868" s="261" t="s">
        <v>894</v>
      </c>
      <c r="B2868" s="261"/>
      <c r="C2868" s="262"/>
      <c r="D2868" s="263"/>
      <c r="E2868" s="263"/>
    </row>
    <row r="2869" spans="1:5">
      <c r="A2869" s="253" t="s">
        <v>895</v>
      </c>
      <c r="B2869" s="253"/>
      <c r="C2869" s="254"/>
      <c r="D2869" s="255"/>
      <c r="E2869" s="255"/>
    </row>
    <row r="2870" spans="1:5">
      <c r="A2870" s="253" t="s">
        <v>405</v>
      </c>
      <c r="B2870" s="253"/>
      <c r="C2870" s="254"/>
      <c r="D2870" s="255"/>
      <c r="E2870" s="255"/>
    </row>
    <row r="2871" spans="1:5">
      <c r="A2871" s="253" t="s">
        <v>1100</v>
      </c>
      <c r="B2871" s="253" t="s">
        <v>399</v>
      </c>
      <c r="C2871" s="254" t="s">
        <v>1095</v>
      </c>
      <c r="D2871" s="255" t="s">
        <v>1096</v>
      </c>
      <c r="E2871" s="255" t="s">
        <v>1097</v>
      </c>
    </row>
    <row r="2872" spans="1:5">
      <c r="A2872" s="256" t="s">
        <v>1481</v>
      </c>
      <c r="B2872" s="256" t="s">
        <v>406</v>
      </c>
      <c r="C2872" s="257">
        <v>1.1900000000000001E-2</v>
      </c>
      <c r="D2872" s="155">
        <v>12.82</v>
      </c>
      <c r="E2872" s="155">
        <f>ROUND((C2872*D2872),4)</f>
        <v>0.15260000000000001</v>
      </c>
    </row>
    <row r="2873" spans="1:5">
      <c r="A2873" s="253" t="s">
        <v>401</v>
      </c>
      <c r="B2873" s="253" t="s">
        <v>2</v>
      </c>
      <c r="C2873" s="254" t="s">
        <v>2</v>
      </c>
      <c r="D2873" s="255" t="s">
        <v>2</v>
      </c>
      <c r="E2873" s="255">
        <f>SUM(E2872:E2872)</f>
        <v>0.15260000000000001</v>
      </c>
    </row>
    <row r="2874" spans="1:5">
      <c r="A2874" s="253" t="s">
        <v>402</v>
      </c>
      <c r="B2874" s="253" t="s">
        <v>2</v>
      </c>
      <c r="C2874" s="254" t="s">
        <v>2</v>
      </c>
      <c r="D2874" s="255" t="s">
        <v>2</v>
      </c>
      <c r="E2874" s="255">
        <f>E2873</f>
        <v>0.15260000000000001</v>
      </c>
    </row>
    <row r="2875" spans="1:5" s="84" customFormat="1">
      <c r="A2875" s="261" t="s">
        <v>896</v>
      </c>
      <c r="B2875" s="261"/>
      <c r="C2875" s="262"/>
      <c r="D2875" s="263"/>
      <c r="E2875" s="263"/>
    </row>
    <row r="2876" spans="1:5">
      <c r="A2876" s="253" t="s">
        <v>897</v>
      </c>
      <c r="B2876" s="253"/>
      <c r="C2876" s="254"/>
      <c r="D2876" s="255"/>
      <c r="E2876" s="255"/>
    </row>
    <row r="2877" spans="1:5">
      <c r="A2877" s="253" t="s">
        <v>405</v>
      </c>
      <c r="B2877" s="253"/>
      <c r="C2877" s="254"/>
      <c r="D2877" s="255"/>
      <c r="E2877" s="255"/>
    </row>
    <row r="2878" spans="1:5">
      <c r="A2878" s="253" t="s">
        <v>1100</v>
      </c>
      <c r="B2878" s="253" t="s">
        <v>399</v>
      </c>
      <c r="C2878" s="254" t="s">
        <v>1095</v>
      </c>
      <c r="D2878" s="255" t="s">
        <v>1096</v>
      </c>
      <c r="E2878" s="255" t="s">
        <v>1097</v>
      </c>
    </row>
    <row r="2879" spans="1:5">
      <c r="A2879" s="256" t="s">
        <v>1483</v>
      </c>
      <c r="B2879" s="256" t="s">
        <v>406</v>
      </c>
      <c r="C2879" s="257">
        <v>4.1000000000000003E-3</v>
      </c>
      <c r="D2879" s="155">
        <v>4.63</v>
      </c>
      <c r="E2879" s="155">
        <f>ROUND((C2879*D2879),4)</f>
        <v>1.9E-2</v>
      </c>
    </row>
    <row r="2880" spans="1:5">
      <c r="A2880" s="253" t="s">
        <v>401</v>
      </c>
      <c r="B2880" s="253" t="s">
        <v>2</v>
      </c>
      <c r="C2880" s="254" t="s">
        <v>2</v>
      </c>
      <c r="D2880" s="255" t="s">
        <v>2</v>
      </c>
      <c r="E2880" s="255">
        <f>SUM(E2879:E2879)</f>
        <v>1.9E-2</v>
      </c>
    </row>
    <row r="2881" spans="1:5">
      <c r="A2881" s="253" t="s">
        <v>402</v>
      </c>
      <c r="B2881" s="253" t="s">
        <v>2</v>
      </c>
      <c r="C2881" s="254" t="s">
        <v>2</v>
      </c>
      <c r="D2881" s="255" t="s">
        <v>2</v>
      </c>
      <c r="E2881" s="255">
        <f>E2880</f>
        <v>1.9E-2</v>
      </c>
    </row>
    <row r="2882" spans="1:5">
      <c r="A2882" s="261" t="s">
        <v>898</v>
      </c>
      <c r="B2882" s="261"/>
      <c r="C2882" s="262"/>
      <c r="D2882" s="263"/>
      <c r="E2882" s="263"/>
    </row>
    <row r="2883" spans="1:5" s="84" customFormat="1">
      <c r="A2883" s="253" t="s">
        <v>899</v>
      </c>
      <c r="B2883" s="253"/>
      <c r="C2883" s="254"/>
      <c r="D2883" s="255"/>
      <c r="E2883" s="255"/>
    </row>
    <row r="2884" spans="1:5">
      <c r="A2884" s="253" t="s">
        <v>405</v>
      </c>
      <c r="B2884" s="253"/>
      <c r="C2884" s="254"/>
      <c r="D2884" s="255"/>
      <c r="E2884" s="255"/>
    </row>
    <row r="2885" spans="1:5">
      <c r="A2885" s="253" t="s">
        <v>1100</v>
      </c>
      <c r="B2885" s="253" t="s">
        <v>399</v>
      </c>
      <c r="C2885" s="254" t="s">
        <v>1095</v>
      </c>
      <c r="D2885" s="255" t="s">
        <v>1096</v>
      </c>
      <c r="E2885" s="255" t="s">
        <v>1097</v>
      </c>
    </row>
    <row r="2886" spans="1:5">
      <c r="A2886" s="256" t="s">
        <v>1487</v>
      </c>
      <c r="B2886" s="256" t="s">
        <v>406</v>
      </c>
      <c r="C2886" s="257">
        <v>1.7100000000000001E-2</v>
      </c>
      <c r="D2886" s="155">
        <v>8.3699999999999992</v>
      </c>
      <c r="E2886" s="155">
        <f>ROUND((C2886*D2886),4)</f>
        <v>0.1431</v>
      </c>
    </row>
    <row r="2887" spans="1:5">
      <c r="A2887" s="253" t="s">
        <v>401</v>
      </c>
      <c r="B2887" s="253" t="s">
        <v>2</v>
      </c>
      <c r="C2887" s="254" t="s">
        <v>2</v>
      </c>
      <c r="D2887" s="255" t="s">
        <v>2</v>
      </c>
      <c r="E2887" s="255">
        <f>SUM(E2886:E2886)</f>
        <v>0.1431</v>
      </c>
    </row>
    <row r="2888" spans="1:5">
      <c r="A2888" s="253" t="s">
        <v>402</v>
      </c>
      <c r="B2888" s="253" t="s">
        <v>2</v>
      </c>
      <c r="C2888" s="254" t="s">
        <v>2</v>
      </c>
      <c r="D2888" s="255" t="s">
        <v>2</v>
      </c>
      <c r="E2888" s="255">
        <f>E2887</f>
        <v>0.1431</v>
      </c>
    </row>
    <row r="2889" spans="1:5">
      <c r="A2889" s="261" t="s">
        <v>900</v>
      </c>
      <c r="B2889" s="261"/>
      <c r="C2889" s="262"/>
      <c r="D2889" s="263"/>
      <c r="E2889" s="263"/>
    </row>
    <row r="2890" spans="1:5" s="84" customFormat="1">
      <c r="A2890" s="253" t="s">
        <v>901</v>
      </c>
      <c r="B2890" s="253"/>
      <c r="C2890" s="254"/>
      <c r="D2890" s="255"/>
      <c r="E2890" s="255"/>
    </row>
    <row r="2891" spans="1:5">
      <c r="A2891" s="253" t="s">
        <v>405</v>
      </c>
      <c r="B2891" s="253"/>
      <c r="C2891" s="254"/>
      <c r="D2891" s="255"/>
      <c r="E2891" s="255"/>
    </row>
    <row r="2892" spans="1:5">
      <c r="A2892" s="253" t="s">
        <v>1100</v>
      </c>
      <c r="B2892" s="253" t="s">
        <v>399</v>
      </c>
      <c r="C2892" s="254" t="s">
        <v>1095</v>
      </c>
      <c r="D2892" s="255" t="s">
        <v>1096</v>
      </c>
      <c r="E2892" s="255" t="s">
        <v>1097</v>
      </c>
    </row>
    <row r="2893" spans="1:5">
      <c r="A2893" s="256" t="s">
        <v>1485</v>
      </c>
      <c r="B2893" s="256" t="s">
        <v>406</v>
      </c>
      <c r="C2893" s="257">
        <v>4.1000000000000003E-3</v>
      </c>
      <c r="D2893" s="155">
        <v>9.73</v>
      </c>
      <c r="E2893" s="155">
        <f>ROUND((C2893*D2893),4)</f>
        <v>3.9899999999999998E-2</v>
      </c>
    </row>
    <row r="2894" spans="1:5">
      <c r="A2894" s="253" t="s">
        <v>401</v>
      </c>
      <c r="B2894" s="253" t="s">
        <v>2</v>
      </c>
      <c r="C2894" s="254" t="s">
        <v>2</v>
      </c>
      <c r="D2894" s="255" t="s">
        <v>2</v>
      </c>
      <c r="E2894" s="255">
        <f>SUM(E2893:E2893)</f>
        <v>3.9899999999999998E-2</v>
      </c>
    </row>
    <row r="2895" spans="1:5">
      <c r="A2895" s="253" t="s">
        <v>402</v>
      </c>
      <c r="B2895" s="253" t="s">
        <v>2</v>
      </c>
      <c r="C2895" s="254" t="s">
        <v>2</v>
      </c>
      <c r="D2895" s="255" t="s">
        <v>2</v>
      </c>
      <c r="E2895" s="255">
        <f>E2894</f>
        <v>3.9899999999999998E-2</v>
      </c>
    </row>
    <row r="2896" spans="1:5">
      <c r="A2896" s="261" t="s">
        <v>902</v>
      </c>
      <c r="B2896" s="261"/>
      <c r="C2896" s="262"/>
      <c r="D2896" s="263"/>
      <c r="E2896" s="263"/>
    </row>
    <row r="2897" spans="1:5" s="84" customFormat="1">
      <c r="A2897" s="253" t="s">
        <v>903</v>
      </c>
      <c r="B2897" s="253"/>
      <c r="C2897" s="254"/>
      <c r="D2897" s="255"/>
      <c r="E2897" s="255"/>
    </row>
    <row r="2898" spans="1:5">
      <c r="A2898" s="253" t="s">
        <v>405</v>
      </c>
      <c r="B2898" s="253"/>
      <c r="C2898" s="254"/>
      <c r="D2898" s="255"/>
      <c r="E2898" s="255"/>
    </row>
    <row r="2899" spans="1:5">
      <c r="A2899" s="253" t="s">
        <v>1100</v>
      </c>
      <c r="B2899" s="253" t="s">
        <v>399</v>
      </c>
      <c r="C2899" s="254" t="s">
        <v>1095</v>
      </c>
      <c r="D2899" s="255" t="s">
        <v>1096</v>
      </c>
      <c r="E2899" s="255" t="s">
        <v>1097</v>
      </c>
    </row>
    <row r="2900" spans="1:5">
      <c r="A2900" s="256" t="s">
        <v>1489</v>
      </c>
      <c r="B2900" s="256" t="s">
        <v>406</v>
      </c>
      <c r="C2900" s="257">
        <v>4.1000000000000003E-3</v>
      </c>
      <c r="D2900" s="155">
        <v>15.34</v>
      </c>
      <c r="E2900" s="155">
        <f>ROUND((C2900*D2900),4)</f>
        <v>6.2899999999999998E-2</v>
      </c>
    </row>
    <row r="2901" spans="1:5">
      <c r="A2901" s="253" t="s">
        <v>401</v>
      </c>
      <c r="B2901" s="253" t="s">
        <v>2</v>
      </c>
      <c r="C2901" s="254" t="s">
        <v>2</v>
      </c>
      <c r="D2901" s="255" t="s">
        <v>2</v>
      </c>
      <c r="E2901" s="255">
        <f>SUM(E2900:E2900)</f>
        <v>6.2899999999999998E-2</v>
      </c>
    </row>
    <row r="2902" spans="1:5">
      <c r="A2902" s="253" t="s">
        <v>402</v>
      </c>
      <c r="B2902" s="253" t="s">
        <v>2</v>
      </c>
      <c r="C2902" s="254" t="s">
        <v>2</v>
      </c>
      <c r="D2902" s="255" t="s">
        <v>2</v>
      </c>
      <c r="E2902" s="255">
        <f>E2901</f>
        <v>6.2899999999999998E-2</v>
      </c>
    </row>
    <row r="2903" spans="1:5">
      <c r="A2903" s="261" t="s">
        <v>904</v>
      </c>
      <c r="B2903" s="261"/>
      <c r="C2903" s="262"/>
      <c r="D2903" s="263"/>
      <c r="E2903" s="263"/>
    </row>
    <row r="2904" spans="1:5" s="84" customFormat="1">
      <c r="A2904" s="253" t="s">
        <v>1082</v>
      </c>
      <c r="B2904" s="253"/>
      <c r="C2904" s="254"/>
      <c r="D2904" s="255"/>
      <c r="E2904" s="255"/>
    </row>
    <row r="2905" spans="1:5">
      <c r="A2905" s="253" t="s">
        <v>405</v>
      </c>
      <c r="B2905" s="253"/>
      <c r="C2905" s="254"/>
      <c r="D2905" s="255"/>
      <c r="E2905" s="255"/>
    </row>
    <row r="2906" spans="1:5">
      <c r="A2906" s="253" t="s">
        <v>1164</v>
      </c>
      <c r="B2906" s="253" t="s">
        <v>399</v>
      </c>
      <c r="C2906" s="254" t="s">
        <v>1095</v>
      </c>
      <c r="D2906" s="255" t="s">
        <v>1105</v>
      </c>
      <c r="E2906" s="255" t="s">
        <v>1106</v>
      </c>
    </row>
    <row r="2907" spans="1:5" ht="36.75">
      <c r="A2907" s="256" t="s">
        <v>1763</v>
      </c>
      <c r="B2907" s="256" t="s">
        <v>400</v>
      </c>
      <c r="C2907" s="257">
        <v>6.8999999999999997E-5</v>
      </c>
      <c r="D2907" s="155">
        <v>137983.16</v>
      </c>
      <c r="E2907" s="155">
        <f>ROUND((C2907*D2907),4)</f>
        <v>9.5207999999999995</v>
      </c>
    </row>
    <row r="2908" spans="1:5" ht="36.75">
      <c r="A2908" s="256" t="s">
        <v>1620</v>
      </c>
      <c r="B2908" s="256" t="s">
        <v>400</v>
      </c>
      <c r="C2908" s="257">
        <v>6.8999999999999997E-5</v>
      </c>
      <c r="D2908" s="155">
        <v>183797.46</v>
      </c>
      <c r="E2908" s="155">
        <f>ROUND((C2908*D2908),4)</f>
        <v>12.682</v>
      </c>
    </row>
    <row r="2909" spans="1:5">
      <c r="A2909" s="253" t="s">
        <v>401</v>
      </c>
      <c r="B2909" s="253" t="s">
        <v>2</v>
      </c>
      <c r="C2909" s="254" t="s">
        <v>2</v>
      </c>
      <c r="D2909" s="255" t="s">
        <v>2</v>
      </c>
      <c r="E2909" s="255">
        <f>SUM(E2907:E2908)</f>
        <v>22.2028</v>
      </c>
    </row>
    <row r="2910" spans="1:5">
      <c r="A2910" s="253" t="s">
        <v>402</v>
      </c>
      <c r="B2910" s="253" t="s">
        <v>2</v>
      </c>
      <c r="C2910" s="254" t="s">
        <v>2</v>
      </c>
      <c r="D2910" s="255" t="s">
        <v>2</v>
      </c>
      <c r="E2910" s="255">
        <f>E2909</f>
        <v>22.2028</v>
      </c>
    </row>
    <row r="2911" spans="1:5" s="84" customFormat="1">
      <c r="A2911" s="261" t="s">
        <v>905</v>
      </c>
      <c r="B2911" s="261"/>
      <c r="C2911" s="262"/>
      <c r="D2911" s="263"/>
      <c r="E2911" s="263"/>
    </row>
    <row r="2912" spans="1:5">
      <c r="A2912" s="253" t="s">
        <v>906</v>
      </c>
      <c r="B2912" s="253"/>
      <c r="C2912" s="254"/>
      <c r="D2912" s="255"/>
      <c r="E2912" s="255"/>
    </row>
    <row r="2913" spans="1:5">
      <c r="A2913" s="253" t="s">
        <v>450</v>
      </c>
      <c r="B2913" s="253"/>
      <c r="C2913" s="254"/>
      <c r="D2913" s="255"/>
      <c r="E2913" s="255"/>
    </row>
    <row r="2914" spans="1:5">
      <c r="A2914" s="253" t="s">
        <v>1673</v>
      </c>
      <c r="B2914" s="253" t="s">
        <v>399</v>
      </c>
      <c r="C2914" s="254" t="s">
        <v>1095</v>
      </c>
      <c r="D2914" s="255" t="s">
        <v>1096</v>
      </c>
      <c r="E2914" s="255" t="s">
        <v>1097</v>
      </c>
    </row>
    <row r="2915" spans="1:5" ht="36.75">
      <c r="A2915" s="256" t="s">
        <v>1621</v>
      </c>
      <c r="B2915" s="256" t="s">
        <v>406</v>
      </c>
      <c r="C2915" s="257">
        <v>1</v>
      </c>
      <c r="D2915" s="155">
        <v>0.223</v>
      </c>
      <c r="E2915" s="155">
        <f>ROUND((C2915*D2915),4)</f>
        <v>0.223</v>
      </c>
    </row>
    <row r="2916" spans="1:5" ht="24.75">
      <c r="A2916" s="256" t="s">
        <v>1622</v>
      </c>
      <c r="B2916" s="256" t="s">
        <v>406</v>
      </c>
      <c r="C2916" s="257">
        <v>1</v>
      </c>
      <c r="D2916" s="155">
        <v>5.1999999999999998E-2</v>
      </c>
      <c r="E2916" s="155">
        <f>ROUND((C2916*D2916),4)</f>
        <v>5.1999999999999998E-2</v>
      </c>
    </row>
    <row r="2917" spans="1:5" ht="36.75">
      <c r="A2917" s="256" t="s">
        <v>1623</v>
      </c>
      <c r="B2917" s="256" t="s">
        <v>406</v>
      </c>
      <c r="C2917" s="257">
        <v>1</v>
      </c>
      <c r="D2917" s="155">
        <v>0.18559999999999999</v>
      </c>
      <c r="E2917" s="155">
        <f>ROUND((C2917*D2917),4)</f>
        <v>0.18559999999999999</v>
      </c>
    </row>
    <row r="2918" spans="1:5" s="84" customFormat="1" ht="36.75">
      <c r="A2918" s="256" t="s">
        <v>1694</v>
      </c>
      <c r="B2918" s="256" t="s">
        <v>406</v>
      </c>
      <c r="C2918" s="257">
        <v>1</v>
      </c>
      <c r="D2918" s="155">
        <v>0.74929999999999997</v>
      </c>
      <c r="E2918" s="155">
        <f>ROUND((C2918*D2918),4)</f>
        <v>0.74929999999999997</v>
      </c>
    </row>
    <row r="2919" spans="1:5">
      <c r="A2919" s="253" t="s">
        <v>401</v>
      </c>
      <c r="B2919" s="253" t="s">
        <v>2</v>
      </c>
      <c r="C2919" s="254" t="s">
        <v>2</v>
      </c>
      <c r="D2919" s="255" t="s">
        <v>2</v>
      </c>
      <c r="E2919" s="255">
        <f>SUM(E2915:E2918)</f>
        <v>1.2099</v>
      </c>
    </row>
    <row r="2920" spans="1:5">
      <c r="A2920" s="253" t="s">
        <v>402</v>
      </c>
      <c r="B2920" s="253" t="s">
        <v>2</v>
      </c>
      <c r="C2920" s="254" t="s">
        <v>2</v>
      </c>
      <c r="D2920" s="255" t="s">
        <v>2</v>
      </c>
      <c r="E2920" s="255">
        <f>E2919</f>
        <v>1.2099</v>
      </c>
    </row>
    <row r="2921" spans="1:5">
      <c r="A2921" s="261" t="s">
        <v>907</v>
      </c>
      <c r="B2921" s="261"/>
      <c r="C2921" s="262"/>
      <c r="D2921" s="263"/>
      <c r="E2921" s="263"/>
    </row>
    <row r="2922" spans="1:5">
      <c r="A2922" s="253" t="s">
        <v>906</v>
      </c>
      <c r="B2922" s="253"/>
      <c r="C2922" s="254"/>
      <c r="D2922" s="255"/>
      <c r="E2922" s="255"/>
    </row>
    <row r="2923" spans="1:5">
      <c r="A2923" s="253" t="s">
        <v>597</v>
      </c>
      <c r="B2923" s="253"/>
      <c r="C2923" s="254"/>
      <c r="D2923" s="255"/>
      <c r="E2923" s="255"/>
    </row>
    <row r="2924" spans="1:5">
      <c r="A2924" s="253" t="s">
        <v>1673</v>
      </c>
      <c r="B2924" s="253" t="s">
        <v>399</v>
      </c>
      <c r="C2924" s="254" t="s">
        <v>1095</v>
      </c>
      <c r="D2924" s="255" t="s">
        <v>1096</v>
      </c>
      <c r="E2924" s="255" t="s">
        <v>1097</v>
      </c>
    </row>
    <row r="2925" spans="1:5" s="84" customFormat="1" ht="36.75">
      <c r="A2925" s="256" t="s">
        <v>1621</v>
      </c>
      <c r="B2925" s="256" t="s">
        <v>406</v>
      </c>
      <c r="C2925" s="257">
        <v>1</v>
      </c>
      <c r="D2925" s="155">
        <v>0.223</v>
      </c>
      <c r="E2925" s="155">
        <f>ROUND((C2925*D2925),4)</f>
        <v>0.223</v>
      </c>
    </row>
    <row r="2926" spans="1:5" ht="24.75">
      <c r="A2926" s="256" t="s">
        <v>1622</v>
      </c>
      <c r="B2926" s="256" t="s">
        <v>406</v>
      </c>
      <c r="C2926" s="257">
        <v>1</v>
      </c>
      <c r="D2926" s="155">
        <v>5.1999999999999998E-2</v>
      </c>
      <c r="E2926" s="155">
        <f>ROUND((C2926*D2926),4)</f>
        <v>5.1999999999999998E-2</v>
      </c>
    </row>
    <row r="2927" spans="1:5">
      <c r="A2927" s="253" t="s">
        <v>401</v>
      </c>
      <c r="B2927" s="253" t="s">
        <v>2</v>
      </c>
      <c r="C2927" s="254" t="s">
        <v>2</v>
      </c>
      <c r="D2927" s="255" t="s">
        <v>2</v>
      </c>
      <c r="E2927" s="255">
        <f>SUM(E2925:E2926)</f>
        <v>0.27500000000000002</v>
      </c>
    </row>
    <row r="2928" spans="1:5">
      <c r="A2928" s="253" t="s">
        <v>402</v>
      </c>
      <c r="B2928" s="253" t="s">
        <v>2</v>
      </c>
      <c r="C2928" s="254" t="s">
        <v>2</v>
      </c>
      <c r="D2928" s="255" t="s">
        <v>2</v>
      </c>
      <c r="E2928" s="255">
        <f>E2927</f>
        <v>0.27500000000000002</v>
      </c>
    </row>
    <row r="2929" spans="1:5">
      <c r="A2929" s="261" t="s">
        <v>908</v>
      </c>
      <c r="B2929" s="261"/>
      <c r="C2929" s="262"/>
      <c r="D2929" s="263"/>
      <c r="E2929" s="263"/>
    </row>
    <row r="2930" spans="1:5">
      <c r="A2930" s="253" t="s">
        <v>1083</v>
      </c>
      <c r="B2930" s="253"/>
      <c r="C2930" s="254"/>
      <c r="D2930" s="255"/>
      <c r="E2930" s="255"/>
    </row>
    <row r="2931" spans="1:5">
      <c r="A2931" s="253" t="s">
        <v>405</v>
      </c>
      <c r="B2931" s="253"/>
      <c r="C2931" s="254"/>
      <c r="D2931" s="255"/>
      <c r="E2931" s="255"/>
    </row>
    <row r="2932" spans="1:5" s="84" customFormat="1">
      <c r="A2932" s="253" t="s">
        <v>1164</v>
      </c>
      <c r="B2932" s="253" t="s">
        <v>399</v>
      </c>
      <c r="C2932" s="254" t="s">
        <v>1095</v>
      </c>
      <c r="D2932" s="255" t="s">
        <v>1105</v>
      </c>
      <c r="E2932" s="255" t="s">
        <v>1106</v>
      </c>
    </row>
    <row r="2933" spans="1:5" ht="24.75">
      <c r="A2933" s="256" t="s">
        <v>1764</v>
      </c>
      <c r="B2933" s="256" t="s">
        <v>400</v>
      </c>
      <c r="C2933" s="257">
        <v>6.3999999999999997E-5</v>
      </c>
      <c r="D2933" s="155">
        <v>333943.28999999998</v>
      </c>
      <c r="E2933" s="155">
        <f>ROUND((C2933*D2933),4)</f>
        <v>21.372399999999999</v>
      </c>
    </row>
    <row r="2934" spans="1:5">
      <c r="A2934" s="253" t="s">
        <v>401</v>
      </c>
      <c r="B2934" s="253" t="s">
        <v>2</v>
      </c>
      <c r="C2934" s="254" t="s">
        <v>2</v>
      </c>
      <c r="D2934" s="255" t="s">
        <v>2</v>
      </c>
      <c r="E2934" s="255">
        <f>SUM(E2933:E2933)</f>
        <v>21.372399999999999</v>
      </c>
    </row>
    <row r="2935" spans="1:5">
      <c r="A2935" s="253" t="s">
        <v>402</v>
      </c>
      <c r="B2935" s="253" t="s">
        <v>2</v>
      </c>
      <c r="C2935" s="254" t="s">
        <v>2</v>
      </c>
      <c r="D2935" s="255" t="s">
        <v>2</v>
      </c>
      <c r="E2935" s="255">
        <f>E2934</f>
        <v>21.372399999999999</v>
      </c>
    </row>
    <row r="2936" spans="1:5">
      <c r="A2936" s="261" t="s">
        <v>909</v>
      </c>
      <c r="B2936" s="261"/>
      <c r="C2936" s="262"/>
      <c r="D2936" s="263"/>
      <c r="E2936" s="263"/>
    </row>
    <row r="2937" spans="1:5">
      <c r="A2937" s="253" t="s">
        <v>1083</v>
      </c>
      <c r="B2937" s="253"/>
      <c r="C2937" s="254"/>
      <c r="D2937" s="255"/>
      <c r="E2937" s="255"/>
    </row>
    <row r="2938" spans="1:5">
      <c r="A2938" s="253" t="s">
        <v>405</v>
      </c>
      <c r="B2938" s="253"/>
      <c r="C2938" s="254"/>
      <c r="D2938" s="255"/>
      <c r="E2938" s="255"/>
    </row>
    <row r="2939" spans="1:5" s="84" customFormat="1">
      <c r="A2939" s="253" t="s">
        <v>1164</v>
      </c>
      <c r="B2939" s="253" t="s">
        <v>399</v>
      </c>
      <c r="C2939" s="254" t="s">
        <v>1095</v>
      </c>
      <c r="D2939" s="255" t="s">
        <v>1105</v>
      </c>
      <c r="E2939" s="255" t="s">
        <v>1106</v>
      </c>
    </row>
    <row r="2940" spans="1:5" ht="24.75">
      <c r="A2940" s="256" t="s">
        <v>1764</v>
      </c>
      <c r="B2940" s="256" t="s">
        <v>400</v>
      </c>
      <c r="C2940" s="257">
        <v>1.4399999999999999E-5</v>
      </c>
      <c r="D2940" s="155">
        <v>333943.28999999998</v>
      </c>
      <c r="E2940" s="155">
        <f>ROUND((C2940*D2940),4)</f>
        <v>4.8087999999999997</v>
      </c>
    </row>
    <row r="2941" spans="1:5">
      <c r="A2941" s="253" t="s">
        <v>401</v>
      </c>
      <c r="B2941" s="253" t="s">
        <v>2</v>
      </c>
      <c r="C2941" s="254" t="s">
        <v>2</v>
      </c>
      <c r="D2941" s="255" t="s">
        <v>2</v>
      </c>
      <c r="E2941" s="255">
        <f>SUM(E2940:E2940)</f>
        <v>4.8087999999999997</v>
      </c>
    </row>
    <row r="2942" spans="1:5">
      <c r="A2942" s="253" t="s">
        <v>402</v>
      </c>
      <c r="B2942" s="253" t="s">
        <v>2</v>
      </c>
      <c r="C2942" s="254" t="s">
        <v>2</v>
      </c>
      <c r="D2942" s="255" t="s">
        <v>2</v>
      </c>
      <c r="E2942" s="255">
        <f>E2941</f>
        <v>4.8087999999999997</v>
      </c>
    </row>
    <row r="2943" spans="1:5">
      <c r="A2943" s="261" t="s">
        <v>910</v>
      </c>
      <c r="B2943" s="261"/>
      <c r="C2943" s="262"/>
      <c r="D2943" s="263"/>
      <c r="E2943" s="263"/>
    </row>
    <row r="2944" spans="1:5">
      <c r="A2944" s="253" t="s">
        <v>1083</v>
      </c>
      <c r="B2944" s="253"/>
      <c r="C2944" s="254"/>
      <c r="D2944" s="255"/>
      <c r="E2944" s="255"/>
    </row>
    <row r="2945" spans="1:5">
      <c r="A2945" s="253" t="s">
        <v>405</v>
      </c>
      <c r="B2945" s="253"/>
      <c r="C2945" s="254"/>
      <c r="D2945" s="255"/>
      <c r="E2945" s="255"/>
    </row>
    <row r="2946" spans="1:5" s="84" customFormat="1">
      <c r="A2946" s="253" t="s">
        <v>1164</v>
      </c>
      <c r="B2946" s="253" t="s">
        <v>399</v>
      </c>
      <c r="C2946" s="254" t="s">
        <v>1095</v>
      </c>
      <c r="D2946" s="255" t="s">
        <v>1105</v>
      </c>
      <c r="E2946" s="255" t="s">
        <v>1106</v>
      </c>
    </row>
    <row r="2947" spans="1:5" ht="24.75">
      <c r="A2947" s="256" t="s">
        <v>1764</v>
      </c>
      <c r="B2947" s="256" t="s">
        <v>400</v>
      </c>
      <c r="C2947" s="257">
        <v>9.0000000000000006E-5</v>
      </c>
      <c r="D2947" s="155">
        <v>333943.28999999998</v>
      </c>
      <c r="E2947" s="155">
        <f>ROUND((C2947*D2947),4)</f>
        <v>30.0549</v>
      </c>
    </row>
    <row r="2948" spans="1:5">
      <c r="A2948" s="253" t="s">
        <v>401</v>
      </c>
      <c r="B2948" s="253" t="s">
        <v>2</v>
      </c>
      <c r="C2948" s="254" t="s">
        <v>2</v>
      </c>
      <c r="D2948" s="255" t="s">
        <v>2</v>
      </c>
      <c r="E2948" s="255">
        <f>SUM(E2947:E2947)</f>
        <v>30.0549</v>
      </c>
    </row>
    <row r="2949" spans="1:5">
      <c r="A2949" s="253" t="s">
        <v>402</v>
      </c>
      <c r="B2949" s="253" t="s">
        <v>2</v>
      </c>
      <c r="C2949" s="254" t="s">
        <v>2</v>
      </c>
      <c r="D2949" s="255" t="s">
        <v>2</v>
      </c>
      <c r="E2949" s="255">
        <f>E2948</f>
        <v>30.0549</v>
      </c>
    </row>
    <row r="2950" spans="1:5">
      <c r="A2950" s="261" t="s">
        <v>911</v>
      </c>
      <c r="B2950" s="261"/>
      <c r="C2950" s="262"/>
      <c r="D2950" s="263"/>
      <c r="E2950" s="263"/>
    </row>
    <row r="2951" spans="1:5">
      <c r="A2951" s="253" t="s">
        <v>1083</v>
      </c>
      <c r="B2951" s="253"/>
      <c r="C2951" s="254"/>
      <c r="D2951" s="255"/>
      <c r="E2951" s="255"/>
    </row>
    <row r="2952" spans="1:5">
      <c r="A2952" s="253" t="s">
        <v>405</v>
      </c>
      <c r="B2952" s="253"/>
      <c r="C2952" s="254"/>
      <c r="D2952" s="255"/>
      <c r="E2952" s="255"/>
    </row>
    <row r="2953" spans="1:5" s="84" customFormat="1">
      <c r="A2953" s="253" t="s">
        <v>1673</v>
      </c>
      <c r="B2953" s="253" t="s">
        <v>399</v>
      </c>
      <c r="C2953" s="254" t="s">
        <v>1095</v>
      </c>
      <c r="D2953" s="255" t="s">
        <v>1096</v>
      </c>
      <c r="E2953" s="255" t="s">
        <v>1097</v>
      </c>
    </row>
    <row r="2954" spans="1:5">
      <c r="A2954" s="256" t="s">
        <v>1410</v>
      </c>
      <c r="B2954" s="256" t="s">
        <v>444</v>
      </c>
      <c r="C2954" s="257">
        <v>16.41</v>
      </c>
      <c r="D2954" s="155">
        <v>3</v>
      </c>
      <c r="E2954" s="155">
        <f>ROUND((C2954*D2954),4)</f>
        <v>49.23</v>
      </c>
    </row>
    <row r="2955" spans="1:5">
      <c r="A2955" s="253" t="s">
        <v>401</v>
      </c>
      <c r="B2955" s="253" t="s">
        <v>2</v>
      </c>
      <c r="C2955" s="254" t="s">
        <v>2</v>
      </c>
      <c r="D2955" s="255" t="s">
        <v>2</v>
      </c>
      <c r="E2955" s="255">
        <f>SUM(E2954:E2954)</f>
        <v>49.23</v>
      </c>
    </row>
    <row r="2956" spans="1:5">
      <c r="A2956" s="253" t="s">
        <v>402</v>
      </c>
      <c r="B2956" s="253" t="s">
        <v>2</v>
      </c>
      <c r="C2956" s="254" t="s">
        <v>2</v>
      </c>
      <c r="D2956" s="255" t="s">
        <v>2</v>
      </c>
      <c r="E2956" s="255">
        <f>E2955</f>
        <v>49.23</v>
      </c>
    </row>
    <row r="2957" spans="1:5">
      <c r="A2957" s="261" t="s">
        <v>912</v>
      </c>
      <c r="B2957" s="261"/>
      <c r="C2957" s="262"/>
      <c r="D2957" s="263"/>
      <c r="E2957" s="263"/>
    </row>
    <row r="2958" spans="1:5">
      <c r="A2958" s="253" t="s">
        <v>599</v>
      </c>
      <c r="B2958" s="253"/>
      <c r="C2958" s="254"/>
      <c r="D2958" s="255"/>
      <c r="E2958" s="255"/>
    </row>
    <row r="2959" spans="1:5">
      <c r="A2959" s="253" t="s">
        <v>405</v>
      </c>
      <c r="B2959" s="253"/>
      <c r="C2959" s="254"/>
      <c r="D2959" s="255"/>
      <c r="E2959" s="255"/>
    </row>
    <row r="2960" spans="1:5" s="84" customFormat="1">
      <c r="A2960" s="253" t="s">
        <v>1164</v>
      </c>
      <c r="B2960" s="253" t="s">
        <v>399</v>
      </c>
      <c r="C2960" s="254" t="s">
        <v>1095</v>
      </c>
      <c r="D2960" s="255" t="s">
        <v>1105</v>
      </c>
      <c r="E2960" s="255" t="s">
        <v>1106</v>
      </c>
    </row>
    <row r="2961" spans="1:5" ht="24.75">
      <c r="A2961" s="256" t="s">
        <v>1573</v>
      </c>
      <c r="B2961" s="256" t="s">
        <v>400</v>
      </c>
      <c r="C2961" s="257">
        <v>7.6000000000000004E-5</v>
      </c>
      <c r="D2961" s="155">
        <v>31887.75</v>
      </c>
      <c r="E2961" s="155">
        <f>ROUND((C2961*D2961),4)</f>
        <v>2.4235000000000002</v>
      </c>
    </row>
    <row r="2962" spans="1:5">
      <c r="A2962" s="253" t="s">
        <v>401</v>
      </c>
      <c r="B2962" s="253" t="s">
        <v>2</v>
      </c>
      <c r="C2962" s="254" t="s">
        <v>2</v>
      </c>
      <c r="D2962" s="255" t="s">
        <v>2</v>
      </c>
      <c r="E2962" s="255">
        <f>SUM(E2961:E2961)</f>
        <v>2.4235000000000002</v>
      </c>
    </row>
    <row r="2963" spans="1:5">
      <c r="A2963" s="253" t="s">
        <v>402</v>
      </c>
      <c r="B2963" s="253" t="s">
        <v>2</v>
      </c>
      <c r="C2963" s="254" t="s">
        <v>2</v>
      </c>
      <c r="D2963" s="255" t="s">
        <v>2</v>
      </c>
      <c r="E2963" s="255">
        <f>E2962</f>
        <v>2.4235000000000002</v>
      </c>
    </row>
    <row r="2964" spans="1:5">
      <c r="A2964" s="261" t="s">
        <v>913</v>
      </c>
      <c r="B2964" s="261"/>
      <c r="C2964" s="262"/>
      <c r="D2964" s="263"/>
      <c r="E2964" s="263"/>
    </row>
    <row r="2965" spans="1:5">
      <c r="A2965" s="253" t="s">
        <v>599</v>
      </c>
      <c r="B2965" s="253"/>
      <c r="C2965" s="254"/>
      <c r="D2965" s="255"/>
      <c r="E2965" s="255"/>
    </row>
    <row r="2966" spans="1:5">
      <c r="A2966" s="253" t="s">
        <v>405</v>
      </c>
      <c r="B2966" s="253"/>
      <c r="C2966" s="254"/>
      <c r="D2966" s="255"/>
      <c r="E2966" s="255"/>
    </row>
    <row r="2967" spans="1:5" s="84" customFormat="1">
      <c r="A2967" s="253" t="s">
        <v>1164</v>
      </c>
      <c r="B2967" s="253" t="s">
        <v>399</v>
      </c>
      <c r="C2967" s="254" t="s">
        <v>1095</v>
      </c>
      <c r="D2967" s="255" t="s">
        <v>1105</v>
      </c>
      <c r="E2967" s="255" t="s">
        <v>1106</v>
      </c>
    </row>
    <row r="2968" spans="1:5" ht="24.75">
      <c r="A2968" s="256" t="s">
        <v>1573</v>
      </c>
      <c r="B2968" s="256" t="s">
        <v>400</v>
      </c>
      <c r="C2968" s="257">
        <v>2.6400000000000001E-5</v>
      </c>
      <c r="D2968" s="155">
        <v>31887.75</v>
      </c>
      <c r="E2968" s="155">
        <f>ROUND((C2968*D2968),4)</f>
        <v>0.84179999999999999</v>
      </c>
    </row>
    <row r="2969" spans="1:5">
      <c r="A2969" s="253" t="s">
        <v>401</v>
      </c>
      <c r="B2969" s="253" t="s">
        <v>2</v>
      </c>
      <c r="C2969" s="254" t="s">
        <v>2</v>
      </c>
      <c r="D2969" s="255" t="s">
        <v>2</v>
      </c>
      <c r="E2969" s="255">
        <f>SUM(E2968:E2968)</f>
        <v>0.84179999999999999</v>
      </c>
    </row>
    <row r="2970" spans="1:5">
      <c r="A2970" s="253" t="s">
        <v>402</v>
      </c>
      <c r="B2970" s="253" t="s">
        <v>2</v>
      </c>
      <c r="C2970" s="254" t="s">
        <v>2</v>
      </c>
      <c r="D2970" s="255" t="s">
        <v>2</v>
      </c>
      <c r="E2970" s="255">
        <f>E2969</f>
        <v>0.84179999999999999</v>
      </c>
    </row>
    <row r="2971" spans="1:5">
      <c r="A2971" s="261" t="s">
        <v>914</v>
      </c>
      <c r="B2971" s="261"/>
      <c r="C2971" s="262"/>
      <c r="D2971" s="263"/>
      <c r="E2971" s="263"/>
    </row>
    <row r="2972" spans="1:5">
      <c r="A2972" s="253" t="s">
        <v>615</v>
      </c>
      <c r="B2972" s="253"/>
      <c r="C2972" s="254"/>
      <c r="D2972" s="255"/>
      <c r="E2972" s="255"/>
    </row>
    <row r="2973" spans="1:5">
      <c r="A2973" s="253" t="s">
        <v>405</v>
      </c>
      <c r="B2973" s="253"/>
      <c r="C2973" s="254"/>
      <c r="D2973" s="255"/>
      <c r="E2973" s="255"/>
    </row>
    <row r="2974" spans="1:5">
      <c r="A2974" s="253" t="s">
        <v>1164</v>
      </c>
      <c r="B2974" s="253" t="s">
        <v>399</v>
      </c>
      <c r="C2974" s="254" t="s">
        <v>1095</v>
      </c>
      <c r="D2974" s="255" t="s">
        <v>1105</v>
      </c>
      <c r="E2974" s="255" t="s">
        <v>1106</v>
      </c>
    </row>
    <row r="2975" spans="1:5" s="84" customFormat="1" ht="24.75">
      <c r="A2975" s="256" t="s">
        <v>1760</v>
      </c>
      <c r="B2975" s="256" t="s">
        <v>400</v>
      </c>
      <c r="C2975" s="257">
        <v>6.3999999999999997E-5</v>
      </c>
      <c r="D2975" s="155">
        <v>625000</v>
      </c>
      <c r="E2975" s="155">
        <f>ROUND((C2975*D2975),4)</f>
        <v>40</v>
      </c>
    </row>
    <row r="2976" spans="1:5">
      <c r="A2976" s="253" t="s">
        <v>401</v>
      </c>
      <c r="B2976" s="253" t="s">
        <v>2</v>
      </c>
      <c r="C2976" s="254" t="s">
        <v>2</v>
      </c>
      <c r="D2976" s="255" t="s">
        <v>2</v>
      </c>
      <c r="E2976" s="255">
        <f>SUM(E2975:E2975)</f>
        <v>40</v>
      </c>
    </row>
    <row r="2977" spans="1:5">
      <c r="A2977" s="253" t="s">
        <v>402</v>
      </c>
      <c r="B2977" s="253" t="s">
        <v>2</v>
      </c>
      <c r="C2977" s="254" t="s">
        <v>2</v>
      </c>
      <c r="D2977" s="255" t="s">
        <v>2</v>
      </c>
      <c r="E2977" s="255">
        <f>E2976</f>
        <v>40</v>
      </c>
    </row>
    <row r="2978" spans="1:5">
      <c r="A2978" s="261" t="s">
        <v>915</v>
      </c>
      <c r="B2978" s="261"/>
      <c r="C2978" s="262"/>
      <c r="D2978" s="263"/>
      <c r="E2978" s="263"/>
    </row>
    <row r="2979" spans="1:5">
      <c r="A2979" s="253" t="s">
        <v>615</v>
      </c>
      <c r="B2979" s="253"/>
      <c r="C2979" s="254"/>
      <c r="D2979" s="255"/>
      <c r="E2979" s="255"/>
    </row>
    <row r="2980" spans="1:5">
      <c r="A2980" s="253" t="s">
        <v>405</v>
      </c>
      <c r="B2980" s="253"/>
      <c r="C2980" s="254"/>
      <c r="D2980" s="255"/>
      <c r="E2980" s="255"/>
    </row>
    <row r="2981" spans="1:5">
      <c r="A2981" s="253" t="s">
        <v>1164</v>
      </c>
      <c r="B2981" s="253" t="s">
        <v>399</v>
      </c>
      <c r="C2981" s="254" t="s">
        <v>1095</v>
      </c>
      <c r="D2981" s="255" t="s">
        <v>1105</v>
      </c>
      <c r="E2981" s="255" t="s">
        <v>1106</v>
      </c>
    </row>
    <row r="2982" spans="1:5" ht="24.75">
      <c r="A2982" s="256" t="s">
        <v>1760</v>
      </c>
      <c r="B2982" s="256" t="s">
        <v>400</v>
      </c>
      <c r="C2982" s="257">
        <v>1.4399999999999999E-5</v>
      </c>
      <c r="D2982" s="155">
        <v>625000</v>
      </c>
      <c r="E2982" s="155">
        <f>ROUND((C2982*D2982),4)</f>
        <v>9</v>
      </c>
    </row>
    <row r="2983" spans="1:5" s="84" customFormat="1">
      <c r="A2983" s="253" t="s">
        <v>401</v>
      </c>
      <c r="B2983" s="253" t="s">
        <v>2</v>
      </c>
      <c r="C2983" s="254" t="s">
        <v>2</v>
      </c>
      <c r="D2983" s="255" t="s">
        <v>2</v>
      </c>
      <c r="E2983" s="255">
        <f>SUM(E2982:E2982)</f>
        <v>9</v>
      </c>
    </row>
    <row r="2984" spans="1:5">
      <c r="A2984" s="253" t="s">
        <v>402</v>
      </c>
      <c r="B2984" s="253" t="s">
        <v>2</v>
      </c>
      <c r="C2984" s="254" t="s">
        <v>2</v>
      </c>
      <c r="D2984" s="255" t="s">
        <v>2</v>
      </c>
      <c r="E2984" s="255">
        <f>E2983</f>
        <v>9</v>
      </c>
    </row>
    <row r="2985" spans="1:5">
      <c r="A2985" s="261" t="s">
        <v>916</v>
      </c>
      <c r="B2985" s="261"/>
      <c r="C2985" s="262"/>
      <c r="D2985" s="263"/>
      <c r="E2985" s="263"/>
    </row>
    <row r="2986" spans="1:5">
      <c r="A2986" s="253" t="s">
        <v>609</v>
      </c>
      <c r="B2986" s="253"/>
      <c r="C2986" s="254"/>
      <c r="D2986" s="255"/>
      <c r="E2986" s="255"/>
    </row>
    <row r="2987" spans="1:5">
      <c r="A2987" s="253" t="s">
        <v>405</v>
      </c>
      <c r="B2987" s="253"/>
      <c r="C2987" s="254"/>
      <c r="D2987" s="255"/>
      <c r="E2987" s="255"/>
    </row>
    <row r="2988" spans="1:5">
      <c r="A2988" s="253" t="s">
        <v>1164</v>
      </c>
      <c r="B2988" s="253" t="s">
        <v>399</v>
      </c>
      <c r="C2988" s="254" t="s">
        <v>1095</v>
      </c>
      <c r="D2988" s="255" t="s">
        <v>1105</v>
      </c>
      <c r="E2988" s="255" t="s">
        <v>1106</v>
      </c>
    </row>
    <row r="2989" spans="1:5" ht="24.75">
      <c r="A2989" s="256" t="s">
        <v>1591</v>
      </c>
      <c r="B2989" s="256" t="s">
        <v>400</v>
      </c>
      <c r="C2989" s="257">
        <v>7.2000000000000002E-5</v>
      </c>
      <c r="D2989" s="155">
        <v>33801.019999999997</v>
      </c>
      <c r="E2989" s="155">
        <f>ROUND((C2989*D2989),4)</f>
        <v>2.4337</v>
      </c>
    </row>
    <row r="2990" spans="1:5">
      <c r="A2990" s="253" t="s">
        <v>401</v>
      </c>
      <c r="B2990" s="253" t="s">
        <v>2</v>
      </c>
      <c r="C2990" s="254" t="s">
        <v>2</v>
      </c>
      <c r="D2990" s="255" t="s">
        <v>2</v>
      </c>
      <c r="E2990" s="255">
        <f>SUM(E2989:E2989)</f>
        <v>2.4337</v>
      </c>
    </row>
    <row r="2991" spans="1:5" s="84" customFormat="1">
      <c r="A2991" s="253" t="s">
        <v>402</v>
      </c>
      <c r="B2991" s="253" t="s">
        <v>2</v>
      </c>
      <c r="C2991" s="254" t="s">
        <v>2</v>
      </c>
      <c r="D2991" s="255" t="s">
        <v>2</v>
      </c>
      <c r="E2991" s="255">
        <f>E2990</f>
        <v>2.4337</v>
      </c>
    </row>
    <row r="2992" spans="1:5">
      <c r="A2992" s="261" t="s">
        <v>917</v>
      </c>
      <c r="B2992" s="261"/>
      <c r="C2992" s="262"/>
      <c r="D2992" s="263"/>
      <c r="E2992" s="263"/>
    </row>
    <row r="2993" spans="1:5">
      <c r="A2993" s="253" t="s">
        <v>609</v>
      </c>
      <c r="B2993" s="253"/>
      <c r="C2993" s="254"/>
      <c r="D2993" s="255"/>
      <c r="E2993" s="255"/>
    </row>
    <row r="2994" spans="1:5">
      <c r="A2994" s="253" t="s">
        <v>405</v>
      </c>
      <c r="B2994" s="253"/>
      <c r="C2994" s="254"/>
      <c r="D2994" s="255"/>
      <c r="E2994" s="255"/>
    </row>
    <row r="2995" spans="1:5">
      <c r="A2995" s="253" t="s">
        <v>1164</v>
      </c>
      <c r="B2995" s="253" t="s">
        <v>399</v>
      </c>
      <c r="C2995" s="254" t="s">
        <v>1095</v>
      </c>
      <c r="D2995" s="255" t="s">
        <v>1105</v>
      </c>
      <c r="E2995" s="255" t="s">
        <v>1106</v>
      </c>
    </row>
    <row r="2996" spans="1:5" ht="24.75">
      <c r="A2996" s="256" t="s">
        <v>1591</v>
      </c>
      <c r="B2996" s="256" t="s">
        <v>400</v>
      </c>
      <c r="C2996" s="257">
        <v>2.6400000000000001E-5</v>
      </c>
      <c r="D2996" s="155">
        <v>33801.019999999997</v>
      </c>
      <c r="E2996" s="155">
        <f>ROUND((C2996*D2996),4)</f>
        <v>0.89229999999999998</v>
      </c>
    </row>
    <row r="2997" spans="1:5">
      <c r="A2997" s="253" t="s">
        <v>401</v>
      </c>
      <c r="B2997" s="253" t="s">
        <v>2</v>
      </c>
      <c r="C2997" s="254" t="s">
        <v>2</v>
      </c>
      <c r="D2997" s="255" t="s">
        <v>2</v>
      </c>
      <c r="E2997" s="255">
        <f>SUM(E2996:E2996)</f>
        <v>0.89229999999999998</v>
      </c>
    </row>
    <row r="2998" spans="1:5">
      <c r="A2998" s="253" t="s">
        <v>402</v>
      </c>
      <c r="B2998" s="253" t="s">
        <v>2</v>
      </c>
      <c r="C2998" s="254" t="s">
        <v>2</v>
      </c>
      <c r="D2998" s="255" t="s">
        <v>2</v>
      </c>
      <c r="E2998" s="255">
        <f>E2997</f>
        <v>0.89229999999999998</v>
      </c>
    </row>
    <row r="2999" spans="1:5">
      <c r="A2999" s="261" t="s">
        <v>918</v>
      </c>
      <c r="B2999" s="261"/>
      <c r="C2999" s="262"/>
      <c r="D2999" s="263"/>
      <c r="E2999" s="263"/>
    </row>
    <row r="3000" spans="1:5">
      <c r="A3000" s="253" t="s">
        <v>738</v>
      </c>
      <c r="B3000" s="253"/>
      <c r="C3000" s="254"/>
      <c r="D3000" s="255"/>
      <c r="E3000" s="255"/>
    </row>
    <row r="3001" spans="1:5" s="84" customFormat="1">
      <c r="A3001" s="253" t="s">
        <v>405</v>
      </c>
      <c r="B3001" s="253"/>
      <c r="C3001" s="254"/>
      <c r="D3001" s="255"/>
      <c r="E3001" s="255"/>
    </row>
    <row r="3002" spans="1:5">
      <c r="A3002" s="253" t="s">
        <v>1164</v>
      </c>
      <c r="B3002" s="253" t="s">
        <v>399</v>
      </c>
      <c r="C3002" s="254" t="s">
        <v>1095</v>
      </c>
      <c r="D3002" s="255" t="s">
        <v>1105</v>
      </c>
      <c r="E3002" s="255" t="s">
        <v>1106</v>
      </c>
    </row>
    <row r="3003" spans="1:5" ht="24.75">
      <c r="A3003" s="256" t="s">
        <v>1580</v>
      </c>
      <c r="B3003" s="256" t="s">
        <v>400</v>
      </c>
      <c r="C3003" s="257">
        <v>4.0000000000000003E-5</v>
      </c>
      <c r="D3003" s="155">
        <v>122750</v>
      </c>
      <c r="E3003" s="155">
        <f>ROUND((C3003*D3003),4)</f>
        <v>4.91</v>
      </c>
    </row>
    <row r="3004" spans="1:5">
      <c r="A3004" s="253" t="s">
        <v>401</v>
      </c>
      <c r="B3004" s="253" t="s">
        <v>2</v>
      </c>
      <c r="C3004" s="254" t="s">
        <v>2</v>
      </c>
      <c r="D3004" s="255" t="s">
        <v>2</v>
      </c>
      <c r="E3004" s="255">
        <f>SUM(E3003:E3003)</f>
        <v>4.91</v>
      </c>
    </row>
    <row r="3005" spans="1:5">
      <c r="A3005" s="253" t="s">
        <v>402</v>
      </c>
      <c r="B3005" s="253" t="s">
        <v>2</v>
      </c>
      <c r="C3005" s="254" t="s">
        <v>2</v>
      </c>
      <c r="D3005" s="255" t="s">
        <v>2</v>
      </c>
      <c r="E3005" s="255">
        <f>E3004</f>
        <v>4.91</v>
      </c>
    </row>
    <row r="3006" spans="1:5">
      <c r="A3006" s="261" t="s">
        <v>919</v>
      </c>
      <c r="B3006" s="261"/>
      <c r="C3006" s="262"/>
      <c r="D3006" s="263"/>
      <c r="E3006" s="263"/>
    </row>
    <row r="3007" spans="1:5">
      <c r="A3007" s="253" t="s">
        <v>738</v>
      </c>
      <c r="B3007" s="253"/>
      <c r="C3007" s="254"/>
      <c r="D3007" s="255"/>
      <c r="E3007" s="255"/>
    </row>
    <row r="3008" spans="1:5">
      <c r="A3008" s="253" t="s">
        <v>405</v>
      </c>
      <c r="B3008" s="253"/>
      <c r="C3008" s="254"/>
      <c r="D3008" s="255"/>
      <c r="E3008" s="255"/>
    </row>
    <row r="3009" spans="1:5" s="84" customFormat="1">
      <c r="A3009" s="253" t="s">
        <v>1164</v>
      </c>
      <c r="B3009" s="253" t="s">
        <v>399</v>
      </c>
      <c r="C3009" s="254" t="s">
        <v>1095</v>
      </c>
      <c r="D3009" s="255" t="s">
        <v>1105</v>
      </c>
      <c r="E3009" s="255" t="s">
        <v>1106</v>
      </c>
    </row>
    <row r="3010" spans="1:5" ht="24.75">
      <c r="A3010" s="256" t="s">
        <v>1580</v>
      </c>
      <c r="B3010" s="256" t="s">
        <v>400</v>
      </c>
      <c r="C3010" s="257">
        <v>1.3499999999999999E-5</v>
      </c>
      <c r="D3010" s="155">
        <v>122750</v>
      </c>
      <c r="E3010" s="155">
        <f>ROUND((C3010*D3010),4)</f>
        <v>1.6571</v>
      </c>
    </row>
    <row r="3011" spans="1:5">
      <c r="A3011" s="253" t="s">
        <v>401</v>
      </c>
      <c r="B3011" s="253" t="s">
        <v>2</v>
      </c>
      <c r="C3011" s="254" t="s">
        <v>2</v>
      </c>
      <c r="D3011" s="255" t="s">
        <v>2</v>
      </c>
      <c r="E3011" s="255">
        <f>SUM(E3010:E3010)</f>
        <v>1.6571</v>
      </c>
    </row>
    <row r="3012" spans="1:5">
      <c r="A3012" s="253" t="s">
        <v>402</v>
      </c>
      <c r="B3012" s="253" t="s">
        <v>2</v>
      </c>
      <c r="C3012" s="254" t="s">
        <v>2</v>
      </c>
      <c r="D3012" s="255" t="s">
        <v>2</v>
      </c>
      <c r="E3012" s="255">
        <f>E3011</f>
        <v>1.6571</v>
      </c>
    </row>
    <row r="3013" spans="1:5">
      <c r="A3013" s="261" t="s">
        <v>920</v>
      </c>
      <c r="B3013" s="261"/>
      <c r="C3013" s="262"/>
      <c r="D3013" s="263"/>
      <c r="E3013" s="263"/>
    </row>
    <row r="3014" spans="1:5">
      <c r="A3014" s="253" t="s">
        <v>921</v>
      </c>
      <c r="B3014" s="253"/>
      <c r="C3014" s="254"/>
      <c r="D3014" s="255"/>
      <c r="E3014" s="255"/>
    </row>
    <row r="3015" spans="1:5">
      <c r="A3015" s="253" t="s">
        <v>450</v>
      </c>
      <c r="B3015" s="253"/>
      <c r="C3015" s="254"/>
      <c r="D3015" s="255"/>
      <c r="E3015" s="255"/>
    </row>
    <row r="3016" spans="1:5" s="84" customFormat="1">
      <c r="A3016" s="253" t="s">
        <v>1673</v>
      </c>
      <c r="B3016" s="253" t="s">
        <v>399</v>
      </c>
      <c r="C3016" s="254" t="s">
        <v>1095</v>
      </c>
      <c r="D3016" s="255" t="s">
        <v>1096</v>
      </c>
      <c r="E3016" s="255" t="s">
        <v>1097</v>
      </c>
    </row>
    <row r="3017" spans="1:5" ht="36.75">
      <c r="A3017" s="256" t="s">
        <v>1624</v>
      </c>
      <c r="B3017" s="256" t="s">
        <v>406</v>
      </c>
      <c r="C3017" s="257">
        <v>1</v>
      </c>
      <c r="D3017" s="155">
        <v>0.90690000000000004</v>
      </c>
      <c r="E3017" s="155">
        <f>ROUND((C3017*D3017),4)</f>
        <v>0.90690000000000004</v>
      </c>
    </row>
    <row r="3018" spans="1:5" ht="24.75">
      <c r="A3018" s="256" t="s">
        <v>1625</v>
      </c>
      <c r="B3018" s="256" t="s">
        <v>406</v>
      </c>
      <c r="C3018" s="257">
        <v>1</v>
      </c>
      <c r="D3018" s="155">
        <v>0.21149999999999999</v>
      </c>
      <c r="E3018" s="155">
        <f>ROUND((C3018*D3018),4)</f>
        <v>0.21149999999999999</v>
      </c>
    </row>
    <row r="3019" spans="1:5" ht="36.75">
      <c r="A3019" s="256" t="s">
        <v>1626</v>
      </c>
      <c r="B3019" s="256" t="s">
        <v>406</v>
      </c>
      <c r="C3019" s="257">
        <v>1</v>
      </c>
      <c r="D3019" s="155">
        <v>0.75490000000000002</v>
      </c>
      <c r="E3019" s="155">
        <f>ROUND((C3019*D3019),4)</f>
        <v>0.75490000000000002</v>
      </c>
    </row>
    <row r="3020" spans="1:5" ht="36.75">
      <c r="A3020" s="256" t="s">
        <v>1695</v>
      </c>
      <c r="B3020" s="256" t="s">
        <v>406</v>
      </c>
      <c r="C3020" s="257">
        <v>1</v>
      </c>
      <c r="D3020" s="155">
        <v>1.4750000000000001</v>
      </c>
      <c r="E3020" s="155">
        <f>ROUND((C3020*D3020),4)</f>
        <v>1.4750000000000001</v>
      </c>
    </row>
    <row r="3021" spans="1:5">
      <c r="A3021" s="253" t="s">
        <v>401</v>
      </c>
      <c r="B3021" s="253" t="s">
        <v>2</v>
      </c>
      <c r="C3021" s="254" t="s">
        <v>2</v>
      </c>
      <c r="D3021" s="255" t="s">
        <v>2</v>
      </c>
      <c r="E3021" s="255">
        <f>SUM(E3017:E3020)</f>
        <v>3.3483000000000001</v>
      </c>
    </row>
    <row r="3022" spans="1:5">
      <c r="A3022" s="253" t="s">
        <v>402</v>
      </c>
      <c r="B3022" s="253" t="s">
        <v>2</v>
      </c>
      <c r="C3022" s="254" t="s">
        <v>2</v>
      </c>
      <c r="D3022" s="255" t="s">
        <v>2</v>
      </c>
      <c r="E3022" s="255">
        <f>E3021</f>
        <v>3.3483000000000001</v>
      </c>
    </row>
    <row r="3023" spans="1:5" s="84" customFormat="1">
      <c r="A3023" s="261" t="s">
        <v>922</v>
      </c>
      <c r="B3023" s="261"/>
      <c r="C3023" s="262"/>
      <c r="D3023" s="263"/>
      <c r="E3023" s="263"/>
    </row>
    <row r="3024" spans="1:5">
      <c r="A3024" s="253" t="s">
        <v>921</v>
      </c>
      <c r="B3024" s="253"/>
      <c r="C3024" s="254"/>
      <c r="D3024" s="255"/>
      <c r="E3024" s="255"/>
    </row>
    <row r="3025" spans="1:5">
      <c r="A3025" s="253" t="s">
        <v>597</v>
      </c>
      <c r="B3025" s="253"/>
      <c r="C3025" s="254"/>
      <c r="D3025" s="255"/>
      <c r="E3025" s="255"/>
    </row>
    <row r="3026" spans="1:5">
      <c r="A3026" s="253" t="s">
        <v>1673</v>
      </c>
      <c r="B3026" s="253" t="s">
        <v>399</v>
      </c>
      <c r="C3026" s="254" t="s">
        <v>1095</v>
      </c>
      <c r="D3026" s="255" t="s">
        <v>1096</v>
      </c>
      <c r="E3026" s="255" t="s">
        <v>1097</v>
      </c>
    </row>
    <row r="3027" spans="1:5" ht="36.75">
      <c r="A3027" s="256" t="s">
        <v>1624</v>
      </c>
      <c r="B3027" s="256" t="s">
        <v>406</v>
      </c>
      <c r="C3027" s="257">
        <v>1</v>
      </c>
      <c r="D3027" s="155">
        <v>0.90690000000000004</v>
      </c>
      <c r="E3027" s="155">
        <f>ROUND((C3027*D3027),4)</f>
        <v>0.90690000000000004</v>
      </c>
    </row>
    <row r="3028" spans="1:5" ht="24.75">
      <c r="A3028" s="256" t="s">
        <v>1625</v>
      </c>
      <c r="B3028" s="256" t="s">
        <v>406</v>
      </c>
      <c r="C3028" s="257">
        <v>1</v>
      </c>
      <c r="D3028" s="155">
        <v>0.21149999999999999</v>
      </c>
      <c r="E3028" s="155">
        <f>ROUND((C3028*D3028),4)</f>
        <v>0.21149999999999999</v>
      </c>
    </row>
    <row r="3029" spans="1:5">
      <c r="A3029" s="253" t="s">
        <v>401</v>
      </c>
      <c r="B3029" s="253" t="s">
        <v>2</v>
      </c>
      <c r="C3029" s="254" t="s">
        <v>2</v>
      </c>
      <c r="D3029" s="255" t="s">
        <v>2</v>
      </c>
      <c r="E3029" s="255">
        <f>SUM(E3027:E3028)</f>
        <v>1.1184000000000001</v>
      </c>
    </row>
    <row r="3030" spans="1:5" s="84" customFormat="1">
      <c r="A3030" s="253" t="s">
        <v>402</v>
      </c>
      <c r="B3030" s="253" t="s">
        <v>2</v>
      </c>
      <c r="C3030" s="254" t="s">
        <v>2</v>
      </c>
      <c r="D3030" s="255" t="s">
        <v>2</v>
      </c>
      <c r="E3030" s="255">
        <f>E3029</f>
        <v>1.1184000000000001</v>
      </c>
    </row>
    <row r="3031" spans="1:5">
      <c r="A3031" s="261" t="s">
        <v>923</v>
      </c>
      <c r="B3031" s="261"/>
      <c r="C3031" s="262"/>
      <c r="D3031" s="263"/>
      <c r="E3031" s="263"/>
    </row>
    <row r="3032" spans="1:5">
      <c r="A3032" s="253" t="s">
        <v>626</v>
      </c>
      <c r="B3032" s="253"/>
      <c r="C3032" s="254"/>
      <c r="D3032" s="255"/>
      <c r="E3032" s="255"/>
    </row>
    <row r="3033" spans="1:5">
      <c r="A3033" s="253" t="s">
        <v>405</v>
      </c>
      <c r="B3033" s="253"/>
      <c r="C3033" s="254"/>
      <c r="D3033" s="255"/>
      <c r="E3033" s="255"/>
    </row>
    <row r="3034" spans="1:5">
      <c r="A3034" s="253" t="s">
        <v>1164</v>
      </c>
      <c r="B3034" s="253" t="s">
        <v>399</v>
      </c>
      <c r="C3034" s="254" t="s">
        <v>1095</v>
      </c>
      <c r="D3034" s="255" t="s">
        <v>1105</v>
      </c>
      <c r="E3034" s="255" t="s">
        <v>1106</v>
      </c>
    </row>
    <row r="3035" spans="1:5" ht="24.75">
      <c r="A3035" s="256" t="s">
        <v>1761</v>
      </c>
      <c r="B3035" s="256" t="s">
        <v>400</v>
      </c>
      <c r="C3035" s="257">
        <v>6.3999999999999997E-5</v>
      </c>
      <c r="D3035" s="155">
        <v>340000</v>
      </c>
      <c r="E3035" s="155">
        <f>ROUND((C3035*D3035),4)</f>
        <v>21.76</v>
      </c>
    </row>
    <row r="3036" spans="1:5">
      <c r="A3036" s="253" t="s">
        <v>401</v>
      </c>
      <c r="B3036" s="253" t="s">
        <v>2</v>
      </c>
      <c r="C3036" s="254" t="s">
        <v>2</v>
      </c>
      <c r="D3036" s="255" t="s">
        <v>2</v>
      </c>
      <c r="E3036" s="255">
        <f>SUM(E3035:E3035)</f>
        <v>21.76</v>
      </c>
    </row>
    <row r="3037" spans="1:5" s="84" customFormat="1">
      <c r="A3037" s="253" t="s">
        <v>402</v>
      </c>
      <c r="B3037" s="253" t="s">
        <v>2</v>
      </c>
      <c r="C3037" s="254" t="s">
        <v>2</v>
      </c>
      <c r="D3037" s="255" t="s">
        <v>2</v>
      </c>
      <c r="E3037" s="255">
        <f>E3036</f>
        <v>21.76</v>
      </c>
    </row>
    <row r="3038" spans="1:5">
      <c r="A3038" s="261" t="s">
        <v>924</v>
      </c>
      <c r="B3038" s="261"/>
      <c r="C3038" s="262"/>
      <c r="D3038" s="263"/>
      <c r="E3038" s="263"/>
    </row>
    <row r="3039" spans="1:5">
      <c r="A3039" s="253" t="s">
        <v>626</v>
      </c>
      <c r="B3039" s="253"/>
      <c r="C3039" s="254"/>
      <c r="D3039" s="255"/>
      <c r="E3039" s="255"/>
    </row>
    <row r="3040" spans="1:5">
      <c r="A3040" s="253" t="s">
        <v>405</v>
      </c>
      <c r="B3040" s="253"/>
      <c r="C3040" s="254"/>
      <c r="D3040" s="255"/>
      <c r="E3040" s="255"/>
    </row>
    <row r="3041" spans="1:5">
      <c r="A3041" s="253" t="s">
        <v>1164</v>
      </c>
      <c r="B3041" s="253" t="s">
        <v>399</v>
      </c>
      <c r="C3041" s="254" t="s">
        <v>1095</v>
      </c>
      <c r="D3041" s="255" t="s">
        <v>1105</v>
      </c>
      <c r="E3041" s="255" t="s">
        <v>1106</v>
      </c>
    </row>
    <row r="3042" spans="1:5" ht="24.75">
      <c r="A3042" s="256" t="s">
        <v>1761</v>
      </c>
      <c r="B3042" s="256" t="s">
        <v>400</v>
      </c>
      <c r="C3042" s="257">
        <v>1.4399999999999999E-5</v>
      </c>
      <c r="D3042" s="155">
        <v>340000</v>
      </c>
      <c r="E3042" s="155">
        <f>ROUND((C3042*D3042),4)</f>
        <v>4.8959999999999999</v>
      </c>
    </row>
    <row r="3043" spans="1:5">
      <c r="A3043" s="253" t="s">
        <v>401</v>
      </c>
      <c r="B3043" s="253" t="s">
        <v>2</v>
      </c>
      <c r="C3043" s="254" t="s">
        <v>2</v>
      </c>
      <c r="D3043" s="255" t="s">
        <v>2</v>
      </c>
      <c r="E3043" s="255">
        <f>SUM(E3042:E3042)</f>
        <v>4.8959999999999999</v>
      </c>
    </row>
    <row r="3044" spans="1:5">
      <c r="A3044" s="253" t="s">
        <v>402</v>
      </c>
      <c r="B3044" s="253" t="s">
        <v>2</v>
      </c>
      <c r="C3044" s="254" t="s">
        <v>2</v>
      </c>
      <c r="D3044" s="255" t="s">
        <v>2</v>
      </c>
      <c r="E3044" s="255">
        <f>E3043</f>
        <v>4.8959999999999999</v>
      </c>
    </row>
    <row r="3045" spans="1:5" s="84" customFormat="1">
      <c r="A3045" s="261" t="s">
        <v>925</v>
      </c>
      <c r="B3045" s="261"/>
      <c r="C3045" s="262"/>
      <c r="D3045" s="263"/>
      <c r="E3045" s="263"/>
    </row>
    <row r="3046" spans="1:5">
      <c r="A3046" s="253" t="s">
        <v>629</v>
      </c>
      <c r="B3046" s="253"/>
      <c r="C3046" s="254"/>
      <c r="D3046" s="255"/>
      <c r="E3046" s="255"/>
    </row>
    <row r="3047" spans="1:5">
      <c r="A3047" s="253" t="s">
        <v>405</v>
      </c>
      <c r="B3047" s="253"/>
      <c r="C3047" s="254"/>
      <c r="D3047" s="255"/>
      <c r="E3047" s="255"/>
    </row>
    <row r="3048" spans="1:5">
      <c r="A3048" s="253" t="s">
        <v>1164</v>
      </c>
      <c r="B3048" s="253" t="s">
        <v>399</v>
      </c>
      <c r="C3048" s="254" t="s">
        <v>1095</v>
      </c>
      <c r="D3048" s="255" t="s">
        <v>1105</v>
      </c>
      <c r="E3048" s="255" t="s">
        <v>1106</v>
      </c>
    </row>
    <row r="3049" spans="1:5" ht="24.75">
      <c r="A3049" s="256" t="s">
        <v>1762</v>
      </c>
      <c r="B3049" s="256" t="s">
        <v>400</v>
      </c>
      <c r="C3049" s="257">
        <v>6.3999999999999997E-5</v>
      </c>
      <c r="D3049" s="155">
        <v>471466.64</v>
      </c>
      <c r="E3049" s="155">
        <f>ROUND((C3049*D3049),4)</f>
        <v>30.1739</v>
      </c>
    </row>
    <row r="3050" spans="1:5">
      <c r="A3050" s="253" t="s">
        <v>401</v>
      </c>
      <c r="B3050" s="253" t="s">
        <v>2</v>
      </c>
      <c r="C3050" s="254" t="s">
        <v>2</v>
      </c>
      <c r="D3050" s="255" t="s">
        <v>2</v>
      </c>
      <c r="E3050" s="255">
        <f>SUM(E3049:E3049)</f>
        <v>30.1739</v>
      </c>
    </row>
    <row r="3051" spans="1:5">
      <c r="A3051" s="253" t="s">
        <v>402</v>
      </c>
      <c r="B3051" s="253" t="s">
        <v>2</v>
      </c>
      <c r="C3051" s="254" t="s">
        <v>2</v>
      </c>
      <c r="D3051" s="255" t="s">
        <v>2</v>
      </c>
      <c r="E3051" s="255">
        <f>E3050</f>
        <v>30.1739</v>
      </c>
    </row>
    <row r="3052" spans="1:5">
      <c r="A3052" s="261" t="s">
        <v>926</v>
      </c>
      <c r="B3052" s="261"/>
      <c r="C3052" s="262"/>
      <c r="D3052" s="263"/>
      <c r="E3052" s="263"/>
    </row>
    <row r="3053" spans="1:5" s="84" customFormat="1">
      <c r="A3053" s="253" t="s">
        <v>629</v>
      </c>
      <c r="B3053" s="253"/>
      <c r="C3053" s="254"/>
      <c r="D3053" s="255"/>
      <c r="E3053" s="255"/>
    </row>
    <row r="3054" spans="1:5">
      <c r="A3054" s="253" t="s">
        <v>405</v>
      </c>
      <c r="B3054" s="253"/>
      <c r="C3054" s="254"/>
      <c r="D3054" s="255"/>
      <c r="E3054" s="255"/>
    </row>
    <row r="3055" spans="1:5">
      <c r="A3055" s="253" t="s">
        <v>1164</v>
      </c>
      <c r="B3055" s="253" t="s">
        <v>399</v>
      </c>
      <c r="C3055" s="254" t="s">
        <v>1095</v>
      </c>
      <c r="D3055" s="255" t="s">
        <v>1105</v>
      </c>
      <c r="E3055" s="255" t="s">
        <v>1106</v>
      </c>
    </row>
    <row r="3056" spans="1:5" ht="24.75">
      <c r="A3056" s="256" t="s">
        <v>1762</v>
      </c>
      <c r="B3056" s="256" t="s">
        <v>400</v>
      </c>
      <c r="C3056" s="257">
        <v>1.4399999999999999E-5</v>
      </c>
      <c r="D3056" s="155">
        <v>471466.64</v>
      </c>
      <c r="E3056" s="155">
        <f>ROUND((C3056*D3056),4)</f>
        <v>6.7891000000000004</v>
      </c>
    </row>
    <row r="3057" spans="1:5">
      <c r="A3057" s="253" t="s">
        <v>401</v>
      </c>
      <c r="B3057" s="253" t="s">
        <v>2</v>
      </c>
      <c r="C3057" s="254" t="s">
        <v>2</v>
      </c>
      <c r="D3057" s="255" t="s">
        <v>2</v>
      </c>
      <c r="E3057" s="255">
        <f>SUM(E3056:E3056)</f>
        <v>6.7891000000000004</v>
      </c>
    </row>
    <row r="3058" spans="1:5">
      <c r="A3058" s="253" t="s">
        <v>402</v>
      </c>
      <c r="B3058" s="253" t="s">
        <v>2</v>
      </c>
      <c r="C3058" s="254" t="s">
        <v>2</v>
      </c>
      <c r="D3058" s="255" t="s">
        <v>2</v>
      </c>
      <c r="E3058" s="255">
        <f>E3057</f>
        <v>6.7891000000000004</v>
      </c>
    </row>
    <row r="3059" spans="1:5">
      <c r="A3059" s="261" t="s">
        <v>927</v>
      </c>
      <c r="B3059" s="261"/>
      <c r="C3059" s="262"/>
      <c r="D3059" s="263"/>
      <c r="E3059" s="263"/>
    </row>
    <row r="3060" spans="1:5">
      <c r="A3060" s="253" t="s">
        <v>595</v>
      </c>
      <c r="B3060" s="253"/>
      <c r="C3060" s="254"/>
      <c r="D3060" s="255"/>
      <c r="E3060" s="255"/>
    </row>
    <row r="3061" spans="1:5" s="84" customFormat="1">
      <c r="A3061" s="253" t="s">
        <v>405</v>
      </c>
      <c r="B3061" s="253"/>
      <c r="C3061" s="254"/>
      <c r="D3061" s="255"/>
      <c r="E3061" s="255"/>
    </row>
    <row r="3062" spans="1:5">
      <c r="A3062" s="253" t="s">
        <v>1164</v>
      </c>
      <c r="B3062" s="253" t="s">
        <v>399</v>
      </c>
      <c r="C3062" s="254" t="s">
        <v>1095</v>
      </c>
      <c r="D3062" s="255" t="s">
        <v>1105</v>
      </c>
      <c r="E3062" s="255" t="s">
        <v>1106</v>
      </c>
    </row>
    <row r="3063" spans="1:5" ht="36.75">
      <c r="A3063" s="256" t="s">
        <v>1574</v>
      </c>
      <c r="B3063" s="256" t="s">
        <v>400</v>
      </c>
      <c r="C3063" s="257">
        <v>6.86E-5</v>
      </c>
      <c r="D3063" s="155">
        <v>217551.34</v>
      </c>
      <c r="E3063" s="155">
        <f>ROUND((C3063*D3063),4)</f>
        <v>14.923999999999999</v>
      </c>
    </row>
    <row r="3064" spans="1:5">
      <c r="A3064" s="253" t="s">
        <v>401</v>
      </c>
      <c r="B3064" s="253" t="s">
        <v>2</v>
      </c>
      <c r="C3064" s="254" t="s">
        <v>2</v>
      </c>
      <c r="D3064" s="255" t="s">
        <v>2</v>
      </c>
      <c r="E3064" s="255">
        <f>SUM(E3063:E3063)</f>
        <v>14.923999999999999</v>
      </c>
    </row>
    <row r="3065" spans="1:5">
      <c r="A3065" s="253" t="s">
        <v>402</v>
      </c>
      <c r="B3065" s="253" t="s">
        <v>2</v>
      </c>
      <c r="C3065" s="254" t="s">
        <v>2</v>
      </c>
      <c r="D3065" s="255" t="s">
        <v>2</v>
      </c>
      <c r="E3065" s="255">
        <f>E3064</f>
        <v>14.923999999999999</v>
      </c>
    </row>
    <row r="3066" spans="1:5">
      <c r="A3066" s="261" t="s">
        <v>928</v>
      </c>
      <c r="B3066" s="261"/>
      <c r="C3066" s="262"/>
      <c r="D3066" s="263"/>
      <c r="E3066" s="263"/>
    </row>
    <row r="3067" spans="1:5">
      <c r="A3067" s="253" t="s">
        <v>595</v>
      </c>
      <c r="B3067" s="253"/>
      <c r="C3067" s="254"/>
      <c r="D3067" s="255"/>
      <c r="E3067" s="255"/>
    </row>
    <row r="3068" spans="1:5" s="84" customFormat="1">
      <c r="A3068" s="253" t="s">
        <v>405</v>
      </c>
      <c r="B3068" s="253"/>
      <c r="C3068" s="254"/>
      <c r="D3068" s="255"/>
      <c r="E3068" s="255"/>
    </row>
    <row r="3069" spans="1:5">
      <c r="A3069" s="253" t="s">
        <v>1164</v>
      </c>
      <c r="B3069" s="253" t="s">
        <v>399</v>
      </c>
      <c r="C3069" s="254" t="s">
        <v>1095</v>
      </c>
      <c r="D3069" s="255" t="s">
        <v>1105</v>
      </c>
      <c r="E3069" s="255" t="s">
        <v>1106</v>
      </c>
    </row>
    <row r="3070" spans="1:5" ht="36.75">
      <c r="A3070" s="256" t="s">
        <v>1574</v>
      </c>
      <c r="B3070" s="256" t="s">
        <v>400</v>
      </c>
      <c r="C3070" s="257">
        <v>1.5999999999999999E-5</v>
      </c>
      <c r="D3070" s="155">
        <v>217551.34</v>
      </c>
      <c r="E3070" s="155">
        <f>ROUND((C3070*D3070),4)</f>
        <v>3.4807999999999999</v>
      </c>
    </row>
    <row r="3071" spans="1:5">
      <c r="A3071" s="253" t="s">
        <v>401</v>
      </c>
      <c r="B3071" s="253" t="s">
        <v>2</v>
      </c>
      <c r="C3071" s="254" t="s">
        <v>2</v>
      </c>
      <c r="D3071" s="255" t="s">
        <v>2</v>
      </c>
      <c r="E3071" s="255">
        <f>SUM(E3070:E3070)</f>
        <v>3.4807999999999999</v>
      </c>
    </row>
    <row r="3072" spans="1:5">
      <c r="A3072" s="253" t="s">
        <v>402</v>
      </c>
      <c r="B3072" s="253" t="s">
        <v>2</v>
      </c>
      <c r="C3072" s="254" t="s">
        <v>2</v>
      </c>
      <c r="D3072" s="255" t="s">
        <v>2</v>
      </c>
      <c r="E3072" s="255">
        <f>E3071</f>
        <v>3.4807999999999999</v>
      </c>
    </row>
    <row r="3073" spans="1:5">
      <c r="A3073" s="261" t="s">
        <v>929</v>
      </c>
      <c r="B3073" s="261"/>
      <c r="C3073" s="262"/>
      <c r="D3073" s="263"/>
      <c r="E3073" s="263"/>
    </row>
    <row r="3074" spans="1:5">
      <c r="A3074" s="253" t="s">
        <v>632</v>
      </c>
      <c r="B3074" s="253"/>
      <c r="C3074" s="254"/>
      <c r="D3074" s="255"/>
      <c r="E3074" s="255"/>
    </row>
    <row r="3075" spans="1:5">
      <c r="A3075" s="253" t="s">
        <v>405</v>
      </c>
      <c r="B3075" s="253"/>
      <c r="C3075" s="254"/>
      <c r="D3075" s="255"/>
      <c r="E3075" s="255"/>
    </row>
    <row r="3076" spans="1:5" s="84" customFormat="1">
      <c r="A3076" s="253" t="s">
        <v>1164</v>
      </c>
      <c r="B3076" s="253" t="s">
        <v>399</v>
      </c>
      <c r="C3076" s="254" t="s">
        <v>1095</v>
      </c>
      <c r="D3076" s="255" t="s">
        <v>1105</v>
      </c>
      <c r="E3076" s="255" t="s">
        <v>1106</v>
      </c>
    </row>
    <row r="3077" spans="1:5" ht="24.75">
      <c r="A3077" s="256" t="s">
        <v>1627</v>
      </c>
      <c r="B3077" s="256" t="s">
        <v>400</v>
      </c>
      <c r="C3077" s="257">
        <v>6.86E-5</v>
      </c>
      <c r="D3077" s="155">
        <v>227153.04</v>
      </c>
      <c r="E3077" s="155">
        <f>ROUND((C3077*D3077),4)</f>
        <v>15.582700000000001</v>
      </c>
    </row>
    <row r="3078" spans="1:5">
      <c r="A3078" s="253" t="s">
        <v>401</v>
      </c>
      <c r="B3078" s="253" t="s">
        <v>2</v>
      </c>
      <c r="C3078" s="254" t="s">
        <v>2</v>
      </c>
      <c r="D3078" s="255" t="s">
        <v>2</v>
      </c>
      <c r="E3078" s="255">
        <f>SUM(E3077:E3077)</f>
        <v>15.582700000000001</v>
      </c>
    </row>
    <row r="3079" spans="1:5">
      <c r="A3079" s="253" t="s">
        <v>402</v>
      </c>
      <c r="B3079" s="253" t="s">
        <v>2</v>
      </c>
      <c r="C3079" s="254" t="s">
        <v>2</v>
      </c>
      <c r="D3079" s="255" t="s">
        <v>2</v>
      </c>
      <c r="E3079" s="255">
        <f>E3078</f>
        <v>15.582700000000001</v>
      </c>
    </row>
    <row r="3080" spans="1:5">
      <c r="A3080" s="261" t="s">
        <v>930</v>
      </c>
      <c r="B3080" s="261"/>
      <c r="C3080" s="262"/>
      <c r="D3080" s="263"/>
      <c r="E3080" s="263"/>
    </row>
    <row r="3081" spans="1:5">
      <c r="A3081" s="253" t="s">
        <v>632</v>
      </c>
      <c r="B3081" s="253"/>
      <c r="C3081" s="254"/>
      <c r="D3081" s="255"/>
      <c r="E3081" s="255"/>
    </row>
    <row r="3082" spans="1:5">
      <c r="A3082" s="253" t="s">
        <v>405</v>
      </c>
      <c r="B3082" s="253"/>
      <c r="C3082" s="254"/>
      <c r="D3082" s="255"/>
      <c r="E3082" s="255"/>
    </row>
    <row r="3083" spans="1:5">
      <c r="A3083" s="253" t="s">
        <v>1164</v>
      </c>
      <c r="B3083" s="253" t="s">
        <v>399</v>
      </c>
      <c r="C3083" s="254" t="s">
        <v>1095</v>
      </c>
      <c r="D3083" s="255" t="s">
        <v>1105</v>
      </c>
      <c r="E3083" s="255" t="s">
        <v>1106</v>
      </c>
    </row>
    <row r="3084" spans="1:5" s="84" customFormat="1" ht="24.75">
      <c r="A3084" s="256" t="s">
        <v>1627</v>
      </c>
      <c r="B3084" s="256" t="s">
        <v>400</v>
      </c>
      <c r="C3084" s="257">
        <v>1.5999999999999999E-5</v>
      </c>
      <c r="D3084" s="155">
        <v>227153.04</v>
      </c>
      <c r="E3084" s="155">
        <f>ROUND((C3084*D3084),4)</f>
        <v>3.6343999999999999</v>
      </c>
    </row>
    <row r="3085" spans="1:5">
      <c r="A3085" s="253" t="s">
        <v>401</v>
      </c>
      <c r="B3085" s="253" t="s">
        <v>2</v>
      </c>
      <c r="C3085" s="254" t="s">
        <v>2</v>
      </c>
      <c r="D3085" s="255" t="s">
        <v>2</v>
      </c>
      <c r="E3085" s="255">
        <f>SUM(E3084:E3084)</f>
        <v>3.6343999999999999</v>
      </c>
    </row>
    <row r="3086" spans="1:5">
      <c r="A3086" s="253" t="s">
        <v>402</v>
      </c>
      <c r="B3086" s="253" t="s">
        <v>2</v>
      </c>
      <c r="C3086" s="254" t="s">
        <v>2</v>
      </c>
      <c r="D3086" s="255" t="s">
        <v>2</v>
      </c>
      <c r="E3086" s="255">
        <f>E3085</f>
        <v>3.6343999999999999</v>
      </c>
    </row>
    <row r="3087" spans="1:5">
      <c r="A3087" s="261" t="s">
        <v>931</v>
      </c>
      <c r="B3087" s="261"/>
      <c r="C3087" s="262"/>
      <c r="D3087" s="263"/>
      <c r="E3087" s="263"/>
    </row>
    <row r="3088" spans="1:5">
      <c r="A3088" s="253" t="s">
        <v>623</v>
      </c>
      <c r="B3088" s="253"/>
      <c r="C3088" s="254"/>
      <c r="D3088" s="255"/>
      <c r="E3088" s="255"/>
    </row>
    <row r="3089" spans="1:5">
      <c r="A3089" s="253" t="s">
        <v>405</v>
      </c>
      <c r="B3089" s="253"/>
      <c r="C3089" s="254"/>
      <c r="D3089" s="255"/>
      <c r="E3089" s="255"/>
    </row>
    <row r="3090" spans="1:5">
      <c r="A3090" s="253" t="s">
        <v>1164</v>
      </c>
      <c r="B3090" s="253" t="s">
        <v>399</v>
      </c>
      <c r="C3090" s="254" t="s">
        <v>1095</v>
      </c>
      <c r="D3090" s="255" t="s">
        <v>1105</v>
      </c>
      <c r="E3090" s="255" t="s">
        <v>1106</v>
      </c>
    </row>
    <row r="3091" spans="1:5" ht="24.75">
      <c r="A3091" s="256" t="s">
        <v>1583</v>
      </c>
      <c r="B3091" s="256" t="s">
        <v>400</v>
      </c>
      <c r="C3091" s="257">
        <v>4.2700000000000001E-5</v>
      </c>
      <c r="D3091" s="155">
        <v>480500</v>
      </c>
      <c r="E3091" s="155">
        <f>ROUND((C3091*D3091),4)</f>
        <v>20.517399999999999</v>
      </c>
    </row>
    <row r="3092" spans="1:5" s="84" customFormat="1">
      <c r="A3092" s="253" t="s">
        <v>401</v>
      </c>
      <c r="B3092" s="253" t="s">
        <v>2</v>
      </c>
      <c r="C3092" s="254" t="s">
        <v>2</v>
      </c>
      <c r="D3092" s="255" t="s">
        <v>2</v>
      </c>
      <c r="E3092" s="255">
        <f>SUM(E3091:E3091)</f>
        <v>20.517399999999999</v>
      </c>
    </row>
    <row r="3093" spans="1:5">
      <c r="A3093" s="253" t="s">
        <v>402</v>
      </c>
      <c r="B3093" s="253" t="s">
        <v>2</v>
      </c>
      <c r="C3093" s="254" t="s">
        <v>2</v>
      </c>
      <c r="D3093" s="255" t="s">
        <v>2</v>
      </c>
      <c r="E3093" s="255">
        <f>E3092</f>
        <v>20.517399999999999</v>
      </c>
    </row>
    <row r="3094" spans="1:5">
      <c r="A3094" s="261" t="s">
        <v>932</v>
      </c>
      <c r="B3094" s="261"/>
      <c r="C3094" s="262"/>
      <c r="D3094" s="263"/>
      <c r="E3094" s="263"/>
    </row>
    <row r="3095" spans="1:5">
      <c r="A3095" s="253" t="s">
        <v>623</v>
      </c>
      <c r="B3095" s="253"/>
      <c r="C3095" s="254"/>
      <c r="D3095" s="255"/>
      <c r="E3095" s="255"/>
    </row>
    <row r="3096" spans="1:5">
      <c r="A3096" s="253" t="s">
        <v>405</v>
      </c>
      <c r="B3096" s="253"/>
      <c r="C3096" s="254"/>
      <c r="D3096" s="255"/>
      <c r="E3096" s="255"/>
    </row>
    <row r="3097" spans="1:5">
      <c r="A3097" s="253" t="s">
        <v>1164</v>
      </c>
      <c r="B3097" s="253" t="s">
        <v>399</v>
      </c>
      <c r="C3097" s="254" t="s">
        <v>1095</v>
      </c>
      <c r="D3097" s="255" t="s">
        <v>1105</v>
      </c>
      <c r="E3097" s="255" t="s">
        <v>1106</v>
      </c>
    </row>
    <row r="3098" spans="1:5" ht="24.75">
      <c r="A3098" s="256" t="s">
        <v>1583</v>
      </c>
      <c r="B3098" s="256" t="s">
        <v>400</v>
      </c>
      <c r="C3098" s="257">
        <v>1.36E-5</v>
      </c>
      <c r="D3098" s="155">
        <v>480500</v>
      </c>
      <c r="E3098" s="155">
        <f>ROUND((C3098*D3098),4)</f>
        <v>6.5347999999999997</v>
      </c>
    </row>
    <row r="3099" spans="1:5">
      <c r="A3099" s="253" t="s">
        <v>401</v>
      </c>
      <c r="B3099" s="253" t="s">
        <v>2</v>
      </c>
      <c r="C3099" s="254" t="s">
        <v>2</v>
      </c>
      <c r="D3099" s="255" t="s">
        <v>2</v>
      </c>
      <c r="E3099" s="255">
        <f>SUM(E3098:E3098)</f>
        <v>6.5347999999999997</v>
      </c>
    </row>
    <row r="3100" spans="1:5" s="84" customFormat="1">
      <c r="A3100" s="253" t="s">
        <v>402</v>
      </c>
      <c r="B3100" s="253" t="s">
        <v>2</v>
      </c>
      <c r="C3100" s="254" t="s">
        <v>2</v>
      </c>
      <c r="D3100" s="255" t="s">
        <v>2</v>
      </c>
      <c r="E3100" s="255">
        <f>E3099</f>
        <v>6.5347999999999997</v>
      </c>
    </row>
    <row r="3101" spans="1:5">
      <c r="A3101" s="261" t="s">
        <v>933</v>
      </c>
      <c r="B3101" s="261"/>
      <c r="C3101" s="262"/>
      <c r="D3101" s="263"/>
      <c r="E3101" s="263"/>
    </row>
    <row r="3102" spans="1:5">
      <c r="A3102" s="253" t="s">
        <v>606</v>
      </c>
      <c r="B3102" s="253"/>
      <c r="C3102" s="254"/>
      <c r="D3102" s="255"/>
      <c r="E3102" s="255"/>
    </row>
    <row r="3103" spans="1:5">
      <c r="A3103" s="253" t="s">
        <v>405</v>
      </c>
      <c r="B3103" s="253"/>
      <c r="C3103" s="254"/>
      <c r="D3103" s="255"/>
      <c r="E3103" s="255"/>
    </row>
    <row r="3104" spans="1:5">
      <c r="A3104" s="253" t="s">
        <v>1164</v>
      </c>
      <c r="B3104" s="253" t="s">
        <v>399</v>
      </c>
      <c r="C3104" s="254" t="s">
        <v>1095</v>
      </c>
      <c r="D3104" s="255" t="s">
        <v>1105</v>
      </c>
      <c r="E3104" s="255" t="s">
        <v>1106</v>
      </c>
    </row>
    <row r="3105" spans="1:5" ht="24.75">
      <c r="A3105" s="256" t="s">
        <v>1579</v>
      </c>
      <c r="B3105" s="256" t="s">
        <v>400</v>
      </c>
      <c r="C3105" s="257">
        <v>5.1400000000000003E-5</v>
      </c>
      <c r="D3105" s="155">
        <v>860572.97</v>
      </c>
      <c r="E3105" s="155">
        <f>ROUND((C3105*D3105),4)</f>
        <v>44.233499999999999</v>
      </c>
    </row>
    <row r="3106" spans="1:5">
      <c r="A3106" s="253" t="s">
        <v>401</v>
      </c>
      <c r="B3106" s="253" t="s">
        <v>2</v>
      </c>
      <c r="C3106" s="254" t="s">
        <v>2</v>
      </c>
      <c r="D3106" s="255" t="s">
        <v>2</v>
      </c>
      <c r="E3106" s="255">
        <f>SUM(E3105:E3105)</f>
        <v>44.233499999999999</v>
      </c>
    </row>
    <row r="3107" spans="1:5">
      <c r="A3107" s="253" t="s">
        <v>402</v>
      </c>
      <c r="B3107" s="253" t="s">
        <v>2</v>
      </c>
      <c r="C3107" s="254" t="s">
        <v>2</v>
      </c>
      <c r="D3107" s="255" t="s">
        <v>2</v>
      </c>
      <c r="E3107" s="255">
        <f>E3106</f>
        <v>44.233499999999999</v>
      </c>
    </row>
    <row r="3108" spans="1:5" s="84" customFormat="1">
      <c r="A3108" s="261" t="s">
        <v>934</v>
      </c>
      <c r="B3108" s="261"/>
      <c r="C3108" s="262"/>
      <c r="D3108" s="263"/>
      <c r="E3108" s="263"/>
    </row>
    <row r="3109" spans="1:5">
      <c r="A3109" s="253" t="s">
        <v>606</v>
      </c>
      <c r="B3109" s="253"/>
      <c r="C3109" s="254"/>
      <c r="D3109" s="255"/>
      <c r="E3109" s="255"/>
    </row>
    <row r="3110" spans="1:5">
      <c r="A3110" s="253" t="s">
        <v>405</v>
      </c>
      <c r="B3110" s="253"/>
      <c r="C3110" s="254"/>
      <c r="D3110" s="255"/>
      <c r="E3110" s="255"/>
    </row>
    <row r="3111" spans="1:5">
      <c r="A3111" s="253" t="s">
        <v>1164</v>
      </c>
      <c r="B3111" s="253" t="s">
        <v>399</v>
      </c>
      <c r="C3111" s="254" t="s">
        <v>1095</v>
      </c>
      <c r="D3111" s="255" t="s">
        <v>1105</v>
      </c>
      <c r="E3111" s="255" t="s">
        <v>1106</v>
      </c>
    </row>
    <row r="3112" spans="1:5" ht="24.75">
      <c r="A3112" s="256" t="s">
        <v>1579</v>
      </c>
      <c r="B3112" s="256" t="s">
        <v>400</v>
      </c>
      <c r="C3112" s="257">
        <v>1.5400000000000002E-5</v>
      </c>
      <c r="D3112" s="155">
        <v>860572.97</v>
      </c>
      <c r="E3112" s="155">
        <f>ROUND((C3112*D3112),4)</f>
        <v>13.252800000000001</v>
      </c>
    </row>
    <row r="3113" spans="1:5">
      <c r="A3113" s="253" t="s">
        <v>401</v>
      </c>
      <c r="B3113" s="253" t="s">
        <v>2</v>
      </c>
      <c r="C3113" s="254" t="s">
        <v>2</v>
      </c>
      <c r="D3113" s="255" t="s">
        <v>2</v>
      </c>
      <c r="E3113" s="255">
        <f>SUM(E3112:E3112)</f>
        <v>13.252800000000001</v>
      </c>
    </row>
    <row r="3114" spans="1:5">
      <c r="A3114" s="253" t="s">
        <v>402</v>
      </c>
      <c r="B3114" s="253" t="s">
        <v>2</v>
      </c>
      <c r="C3114" s="254" t="s">
        <v>2</v>
      </c>
      <c r="D3114" s="255" t="s">
        <v>2</v>
      </c>
      <c r="E3114" s="255">
        <f>E3113</f>
        <v>13.252800000000001</v>
      </c>
    </row>
    <row r="3115" spans="1:5">
      <c r="A3115" s="261" t="s">
        <v>935</v>
      </c>
      <c r="B3115" s="261"/>
      <c r="C3115" s="262"/>
      <c r="D3115" s="263"/>
      <c r="E3115" s="263"/>
    </row>
    <row r="3116" spans="1:5" s="84" customFormat="1">
      <c r="A3116" s="253" t="s">
        <v>604</v>
      </c>
      <c r="B3116" s="253"/>
      <c r="C3116" s="254"/>
      <c r="D3116" s="255"/>
      <c r="E3116" s="255"/>
    </row>
    <row r="3117" spans="1:5">
      <c r="A3117" s="253" t="s">
        <v>405</v>
      </c>
      <c r="B3117" s="253"/>
      <c r="C3117" s="254"/>
      <c r="D3117" s="255"/>
      <c r="E3117" s="255"/>
    </row>
    <row r="3118" spans="1:5">
      <c r="A3118" s="253" t="s">
        <v>1164</v>
      </c>
      <c r="B3118" s="253" t="s">
        <v>399</v>
      </c>
      <c r="C3118" s="254" t="s">
        <v>1095</v>
      </c>
      <c r="D3118" s="255" t="s">
        <v>1105</v>
      </c>
      <c r="E3118" s="255" t="s">
        <v>1106</v>
      </c>
    </row>
    <row r="3119" spans="1:5" ht="36.75">
      <c r="A3119" s="256" t="s">
        <v>1576</v>
      </c>
      <c r="B3119" s="256" t="s">
        <v>400</v>
      </c>
      <c r="C3119" s="257">
        <v>5.52E-5</v>
      </c>
      <c r="D3119" s="155">
        <v>14520</v>
      </c>
      <c r="E3119" s="155">
        <f>ROUND((C3119*D3119),4)</f>
        <v>0.80149999999999999</v>
      </c>
    </row>
    <row r="3120" spans="1:5" ht="24.75">
      <c r="A3120" s="256" t="s">
        <v>1577</v>
      </c>
      <c r="B3120" s="256" t="s">
        <v>400</v>
      </c>
      <c r="C3120" s="257">
        <v>5.52E-5</v>
      </c>
      <c r="D3120" s="155">
        <v>15608.7</v>
      </c>
      <c r="E3120" s="155">
        <f>ROUND((C3120*D3120),4)</f>
        <v>0.86160000000000003</v>
      </c>
    </row>
    <row r="3121" spans="1:5">
      <c r="A3121" s="253" t="s">
        <v>401</v>
      </c>
      <c r="B3121" s="253" t="s">
        <v>2</v>
      </c>
      <c r="C3121" s="254" t="s">
        <v>2</v>
      </c>
      <c r="D3121" s="255" t="s">
        <v>2</v>
      </c>
      <c r="E3121" s="255">
        <f>SUM(E3119:E3120)</f>
        <v>1.6631</v>
      </c>
    </row>
    <row r="3122" spans="1:5">
      <c r="A3122" s="253" t="s">
        <v>402</v>
      </c>
      <c r="B3122" s="253" t="s">
        <v>2</v>
      </c>
      <c r="C3122" s="254" t="s">
        <v>2</v>
      </c>
      <c r="D3122" s="255" t="s">
        <v>2</v>
      </c>
      <c r="E3122" s="255">
        <f>E3121</f>
        <v>1.6631</v>
      </c>
    </row>
    <row r="3123" spans="1:5">
      <c r="A3123" s="261" t="s">
        <v>936</v>
      </c>
      <c r="B3123" s="261"/>
      <c r="C3123" s="262"/>
      <c r="D3123" s="263"/>
      <c r="E3123" s="263"/>
    </row>
    <row r="3124" spans="1:5" s="84" customFormat="1">
      <c r="A3124" s="253" t="s">
        <v>604</v>
      </c>
      <c r="B3124" s="253"/>
      <c r="C3124" s="254"/>
      <c r="D3124" s="255"/>
      <c r="E3124" s="255"/>
    </row>
    <row r="3125" spans="1:5">
      <c r="A3125" s="253" t="s">
        <v>405</v>
      </c>
      <c r="B3125" s="253"/>
      <c r="C3125" s="254"/>
      <c r="D3125" s="255"/>
      <c r="E3125" s="255"/>
    </row>
    <row r="3126" spans="1:5">
      <c r="A3126" s="253" t="s">
        <v>1164</v>
      </c>
      <c r="B3126" s="253" t="s">
        <v>399</v>
      </c>
      <c r="C3126" s="254" t="s">
        <v>1095</v>
      </c>
      <c r="D3126" s="255" t="s">
        <v>1105</v>
      </c>
      <c r="E3126" s="255" t="s">
        <v>1106</v>
      </c>
    </row>
    <row r="3127" spans="1:5" ht="36.75">
      <c r="A3127" s="256" t="s">
        <v>1576</v>
      </c>
      <c r="B3127" s="256" t="s">
        <v>400</v>
      </c>
      <c r="C3127" s="257">
        <v>1.4100000000000001E-5</v>
      </c>
      <c r="D3127" s="155">
        <v>14520</v>
      </c>
      <c r="E3127" s="155">
        <f>ROUND((C3127*D3127),4)</f>
        <v>0.20469999999999999</v>
      </c>
    </row>
    <row r="3128" spans="1:5" ht="24.75">
      <c r="A3128" s="256" t="s">
        <v>1577</v>
      </c>
      <c r="B3128" s="256" t="s">
        <v>400</v>
      </c>
      <c r="C3128" s="257">
        <v>1.4100000000000001E-5</v>
      </c>
      <c r="D3128" s="155">
        <v>15608.7</v>
      </c>
      <c r="E3128" s="155">
        <f>ROUND((C3128*D3128),4)</f>
        <v>0.22009999999999999</v>
      </c>
    </row>
    <row r="3129" spans="1:5">
      <c r="A3129" s="253" t="s">
        <v>401</v>
      </c>
      <c r="B3129" s="253" t="s">
        <v>2</v>
      </c>
      <c r="C3129" s="254" t="s">
        <v>2</v>
      </c>
      <c r="D3129" s="255" t="s">
        <v>2</v>
      </c>
      <c r="E3129" s="255">
        <f>SUM(E3127:E3128)</f>
        <v>0.42479999999999996</v>
      </c>
    </row>
    <row r="3130" spans="1:5">
      <c r="A3130" s="253" t="s">
        <v>402</v>
      </c>
      <c r="B3130" s="253" t="s">
        <v>2</v>
      </c>
      <c r="C3130" s="254" t="s">
        <v>2</v>
      </c>
      <c r="D3130" s="255" t="s">
        <v>2</v>
      </c>
      <c r="E3130" s="255">
        <f>E3129</f>
        <v>0.42479999999999996</v>
      </c>
    </row>
    <row r="3131" spans="1:5">
      <c r="A3131" s="261" t="s">
        <v>937</v>
      </c>
      <c r="B3131" s="261"/>
      <c r="C3131" s="262"/>
      <c r="D3131" s="263"/>
      <c r="E3131" s="263"/>
    </row>
    <row r="3132" spans="1:5" s="84" customFormat="1">
      <c r="A3132" s="253" t="s">
        <v>604</v>
      </c>
      <c r="B3132" s="253"/>
      <c r="C3132" s="254"/>
      <c r="D3132" s="255"/>
      <c r="E3132" s="255"/>
    </row>
    <row r="3133" spans="1:5">
      <c r="A3133" s="253" t="s">
        <v>405</v>
      </c>
      <c r="B3133" s="253"/>
      <c r="C3133" s="254"/>
      <c r="D3133" s="255"/>
      <c r="E3133" s="255"/>
    </row>
    <row r="3134" spans="1:5">
      <c r="A3134" s="253" t="s">
        <v>1164</v>
      </c>
      <c r="B3134" s="253" t="s">
        <v>399</v>
      </c>
      <c r="C3134" s="254" t="s">
        <v>1095</v>
      </c>
      <c r="D3134" s="255" t="s">
        <v>1105</v>
      </c>
      <c r="E3134" s="255" t="s">
        <v>1106</v>
      </c>
    </row>
    <row r="3135" spans="1:5" ht="36.75">
      <c r="A3135" s="256" t="s">
        <v>1576</v>
      </c>
      <c r="B3135" s="256" t="s">
        <v>400</v>
      </c>
      <c r="C3135" s="257">
        <v>2.9000000000000002E-6</v>
      </c>
      <c r="D3135" s="155">
        <v>14520</v>
      </c>
      <c r="E3135" s="155">
        <f>ROUND((C3135*D3135),4)</f>
        <v>4.2099999999999999E-2</v>
      </c>
    </row>
    <row r="3136" spans="1:5" ht="24.75">
      <c r="A3136" s="256" t="s">
        <v>1577</v>
      </c>
      <c r="B3136" s="256" t="s">
        <v>400</v>
      </c>
      <c r="C3136" s="257">
        <v>2.9000000000000002E-6</v>
      </c>
      <c r="D3136" s="155">
        <v>15608.7</v>
      </c>
      <c r="E3136" s="155">
        <f>ROUND((C3136*D3136),4)</f>
        <v>4.53E-2</v>
      </c>
    </row>
    <row r="3137" spans="1:5">
      <c r="A3137" s="253" t="s">
        <v>401</v>
      </c>
      <c r="B3137" s="253" t="s">
        <v>2</v>
      </c>
      <c r="C3137" s="254" t="s">
        <v>2</v>
      </c>
      <c r="D3137" s="255" t="s">
        <v>2</v>
      </c>
      <c r="E3137" s="255">
        <f>SUM(E3135:E3136)</f>
        <v>8.7400000000000005E-2</v>
      </c>
    </row>
    <row r="3138" spans="1:5">
      <c r="A3138" s="253" t="s">
        <v>402</v>
      </c>
      <c r="B3138" s="253" t="s">
        <v>2</v>
      </c>
      <c r="C3138" s="254" t="s">
        <v>2</v>
      </c>
      <c r="D3138" s="255" t="s">
        <v>2</v>
      </c>
      <c r="E3138" s="255">
        <f>E3137</f>
        <v>8.7400000000000005E-2</v>
      </c>
    </row>
    <row r="3139" spans="1:5">
      <c r="A3139" s="261" t="s">
        <v>938</v>
      </c>
      <c r="B3139" s="261"/>
      <c r="C3139" s="262"/>
      <c r="D3139" s="263"/>
      <c r="E3139" s="263"/>
    </row>
    <row r="3140" spans="1:5" s="84" customFormat="1">
      <c r="A3140" s="253" t="s">
        <v>939</v>
      </c>
      <c r="B3140" s="253"/>
      <c r="C3140" s="254"/>
      <c r="D3140" s="255"/>
      <c r="E3140" s="255"/>
    </row>
    <row r="3141" spans="1:5">
      <c r="A3141" s="253" t="s">
        <v>450</v>
      </c>
      <c r="B3141" s="253"/>
      <c r="C3141" s="254"/>
      <c r="D3141" s="255"/>
      <c r="E3141" s="255"/>
    </row>
    <row r="3142" spans="1:5">
      <c r="A3142" s="253" t="s">
        <v>1673</v>
      </c>
      <c r="B3142" s="253" t="s">
        <v>399</v>
      </c>
      <c r="C3142" s="254" t="s">
        <v>1095</v>
      </c>
      <c r="D3142" s="255" t="s">
        <v>1096</v>
      </c>
      <c r="E3142" s="255" t="s">
        <v>1097</v>
      </c>
    </row>
    <row r="3143" spans="1:5" ht="24.75">
      <c r="A3143" s="256" t="s">
        <v>1628</v>
      </c>
      <c r="B3143" s="256" t="s">
        <v>406</v>
      </c>
      <c r="C3143" s="257">
        <v>1</v>
      </c>
      <c r="D3143" s="155">
        <v>1.3724000000000001</v>
      </c>
      <c r="E3143" s="155">
        <f>ROUND((C3143*D3143),4)</f>
        <v>1.3724000000000001</v>
      </c>
    </row>
    <row r="3144" spans="1:5" ht="24.75">
      <c r="A3144" s="256" t="s">
        <v>1629</v>
      </c>
      <c r="B3144" s="256" t="s">
        <v>406</v>
      </c>
      <c r="C3144" s="257">
        <v>1</v>
      </c>
      <c r="D3144" s="155">
        <v>4.9500000000000002E-2</v>
      </c>
      <c r="E3144" s="155">
        <f>ROUND((C3144*D3144),4)</f>
        <v>4.9500000000000002E-2</v>
      </c>
    </row>
    <row r="3145" spans="1:5" ht="24.75">
      <c r="A3145" s="256" t="s">
        <v>1630</v>
      </c>
      <c r="B3145" s="256" t="s">
        <v>406</v>
      </c>
      <c r="C3145" s="257">
        <v>1</v>
      </c>
      <c r="D3145" s="155">
        <v>0.12889999999999999</v>
      </c>
      <c r="E3145" s="155">
        <f>ROUND((C3145*D3145),4)</f>
        <v>0.12889999999999999</v>
      </c>
    </row>
    <row r="3146" spans="1:5" ht="24.75">
      <c r="A3146" s="256" t="s">
        <v>1696</v>
      </c>
      <c r="B3146" s="256" t="s">
        <v>406</v>
      </c>
      <c r="C3146" s="257">
        <v>1</v>
      </c>
      <c r="D3146" s="155">
        <v>0.73750000000000004</v>
      </c>
      <c r="E3146" s="155">
        <f>ROUND((C3146*D3146),4)</f>
        <v>0.73750000000000004</v>
      </c>
    </row>
    <row r="3147" spans="1:5" s="84" customFormat="1">
      <c r="A3147" s="253" t="s">
        <v>401</v>
      </c>
      <c r="B3147" s="253" t="s">
        <v>2</v>
      </c>
      <c r="C3147" s="254" t="s">
        <v>2</v>
      </c>
      <c r="D3147" s="255" t="s">
        <v>2</v>
      </c>
      <c r="E3147" s="255">
        <f>SUM(E3143:E3146)</f>
        <v>2.2883000000000004</v>
      </c>
    </row>
    <row r="3148" spans="1:5">
      <c r="A3148" s="253" t="s">
        <v>402</v>
      </c>
      <c r="B3148" s="253" t="s">
        <v>2</v>
      </c>
      <c r="C3148" s="254" t="s">
        <v>2</v>
      </c>
      <c r="D3148" s="255" t="s">
        <v>2</v>
      </c>
      <c r="E3148" s="255">
        <f>E3147</f>
        <v>2.2883000000000004</v>
      </c>
    </row>
    <row r="3149" spans="1:5">
      <c r="A3149" s="261" t="s">
        <v>940</v>
      </c>
      <c r="B3149" s="261"/>
      <c r="C3149" s="262"/>
      <c r="D3149" s="263"/>
      <c r="E3149" s="263"/>
    </row>
    <row r="3150" spans="1:5">
      <c r="A3150" s="253" t="s">
        <v>939</v>
      </c>
      <c r="B3150" s="253"/>
      <c r="C3150" s="254"/>
      <c r="D3150" s="255"/>
      <c r="E3150" s="255"/>
    </row>
    <row r="3151" spans="1:5">
      <c r="A3151" s="253" t="s">
        <v>597</v>
      </c>
      <c r="B3151" s="253"/>
      <c r="C3151" s="254"/>
      <c r="D3151" s="255"/>
      <c r="E3151" s="255"/>
    </row>
    <row r="3152" spans="1:5">
      <c r="A3152" s="253" t="s">
        <v>1673</v>
      </c>
      <c r="B3152" s="253" t="s">
        <v>399</v>
      </c>
      <c r="C3152" s="254" t="s">
        <v>1095</v>
      </c>
      <c r="D3152" s="255" t="s">
        <v>1096</v>
      </c>
      <c r="E3152" s="255" t="s">
        <v>1097</v>
      </c>
    </row>
    <row r="3153" spans="1:5" ht="24.75">
      <c r="A3153" s="256" t="s">
        <v>1628</v>
      </c>
      <c r="B3153" s="256" t="s">
        <v>406</v>
      </c>
      <c r="C3153" s="257">
        <v>1</v>
      </c>
      <c r="D3153" s="155">
        <v>1.3724000000000001</v>
      </c>
      <c r="E3153" s="155">
        <f>ROUND((C3153*D3153),4)</f>
        <v>1.3724000000000001</v>
      </c>
    </row>
    <row r="3154" spans="1:5" ht="24.75">
      <c r="A3154" s="256" t="s">
        <v>1629</v>
      </c>
      <c r="B3154" s="256" t="s">
        <v>406</v>
      </c>
      <c r="C3154" s="257">
        <v>1</v>
      </c>
      <c r="D3154" s="155">
        <v>4.9500000000000002E-2</v>
      </c>
      <c r="E3154" s="155">
        <f>ROUND((C3154*D3154),4)</f>
        <v>4.9500000000000002E-2</v>
      </c>
    </row>
    <row r="3155" spans="1:5" s="84" customFormat="1">
      <c r="A3155" s="253" t="s">
        <v>401</v>
      </c>
      <c r="B3155" s="253" t="s">
        <v>2</v>
      </c>
      <c r="C3155" s="254" t="s">
        <v>2</v>
      </c>
      <c r="D3155" s="255" t="s">
        <v>2</v>
      </c>
      <c r="E3155" s="255">
        <f>SUM(E3153:E3154)</f>
        <v>1.4219000000000002</v>
      </c>
    </row>
    <row r="3156" spans="1:5">
      <c r="A3156" s="253" t="s">
        <v>402</v>
      </c>
      <c r="B3156" s="253" t="s">
        <v>2</v>
      </c>
      <c r="C3156" s="254" t="s">
        <v>2</v>
      </c>
      <c r="D3156" s="255" t="s">
        <v>2</v>
      </c>
      <c r="E3156" s="255">
        <f>E3155</f>
        <v>1.4219000000000002</v>
      </c>
    </row>
    <row r="3157" spans="1:5">
      <c r="A3157" s="261" t="s">
        <v>941</v>
      </c>
      <c r="B3157" s="261"/>
      <c r="C3157" s="262"/>
      <c r="D3157" s="263"/>
      <c r="E3157" s="263"/>
    </row>
    <row r="3158" spans="1:5">
      <c r="A3158" s="253" t="s">
        <v>743</v>
      </c>
      <c r="B3158" s="253"/>
      <c r="C3158" s="254"/>
      <c r="D3158" s="255"/>
      <c r="E3158" s="255"/>
    </row>
    <row r="3159" spans="1:5">
      <c r="A3159" s="253" t="s">
        <v>405</v>
      </c>
      <c r="B3159" s="253"/>
      <c r="C3159" s="254"/>
      <c r="D3159" s="255"/>
      <c r="E3159" s="255"/>
    </row>
    <row r="3160" spans="1:5">
      <c r="A3160" s="253" t="s">
        <v>1164</v>
      </c>
      <c r="B3160" s="253" t="s">
        <v>399</v>
      </c>
      <c r="C3160" s="254" t="s">
        <v>1095</v>
      </c>
      <c r="D3160" s="255" t="s">
        <v>1105</v>
      </c>
      <c r="E3160" s="255" t="s">
        <v>1106</v>
      </c>
    </row>
    <row r="3161" spans="1:5" ht="60.75">
      <c r="A3161" s="258" t="s">
        <v>1631</v>
      </c>
      <c r="B3161" s="256" t="s">
        <v>400</v>
      </c>
      <c r="C3161" s="257">
        <v>7.6000000000000004E-5</v>
      </c>
      <c r="D3161" s="155">
        <v>10574.66</v>
      </c>
      <c r="E3161" s="155">
        <f>ROUND((C3161*D3161),4)</f>
        <v>0.80369999999999997</v>
      </c>
    </row>
    <row r="3162" spans="1:5">
      <c r="A3162" s="253" t="s">
        <v>401</v>
      </c>
      <c r="B3162" s="253" t="s">
        <v>2</v>
      </c>
      <c r="C3162" s="254" t="s">
        <v>2</v>
      </c>
      <c r="D3162" s="255" t="s">
        <v>2</v>
      </c>
      <c r="E3162" s="255">
        <f>SUM(E3161:E3161)</f>
        <v>0.80369999999999997</v>
      </c>
    </row>
    <row r="3163" spans="1:5" s="84" customFormat="1">
      <c r="A3163" s="253" t="s">
        <v>402</v>
      </c>
      <c r="B3163" s="253" t="s">
        <v>2</v>
      </c>
      <c r="C3163" s="254" t="s">
        <v>2</v>
      </c>
      <c r="D3163" s="255" t="s">
        <v>2</v>
      </c>
      <c r="E3163" s="255">
        <f>E3162</f>
        <v>0.80369999999999997</v>
      </c>
    </row>
    <row r="3164" spans="1:5">
      <c r="A3164" s="261" t="s">
        <v>942</v>
      </c>
      <c r="B3164" s="261"/>
      <c r="C3164" s="262"/>
      <c r="D3164" s="263"/>
      <c r="E3164" s="263"/>
    </row>
    <row r="3165" spans="1:5">
      <c r="A3165" s="253" t="s">
        <v>743</v>
      </c>
      <c r="B3165" s="253"/>
      <c r="C3165" s="254"/>
      <c r="D3165" s="255"/>
      <c r="E3165" s="255"/>
    </row>
    <row r="3166" spans="1:5">
      <c r="A3166" s="253" t="s">
        <v>405</v>
      </c>
      <c r="B3166" s="253"/>
      <c r="C3166" s="254"/>
      <c r="D3166" s="255"/>
      <c r="E3166" s="255"/>
    </row>
    <row r="3167" spans="1:5">
      <c r="A3167" s="253" t="s">
        <v>1164</v>
      </c>
      <c r="B3167" s="253" t="s">
        <v>399</v>
      </c>
      <c r="C3167" s="254" t="s">
        <v>1095</v>
      </c>
      <c r="D3167" s="255" t="s">
        <v>1105</v>
      </c>
      <c r="E3167" s="255" t="s">
        <v>1106</v>
      </c>
    </row>
    <row r="3168" spans="1:5" ht="60.75">
      <c r="A3168" s="258" t="s">
        <v>1631</v>
      </c>
      <c r="B3168" s="256" t="s">
        <v>400</v>
      </c>
      <c r="C3168" s="257">
        <v>2.6400000000000001E-5</v>
      </c>
      <c r="D3168" s="155">
        <v>10574.66</v>
      </c>
      <c r="E3168" s="155">
        <f>ROUND((C3168*D3168),4)</f>
        <v>0.2792</v>
      </c>
    </row>
    <row r="3169" spans="1:5">
      <c r="A3169" s="253" t="s">
        <v>401</v>
      </c>
      <c r="B3169" s="253" t="s">
        <v>2</v>
      </c>
      <c r="C3169" s="254" t="s">
        <v>2</v>
      </c>
      <c r="D3169" s="255" t="s">
        <v>2</v>
      </c>
      <c r="E3169" s="255">
        <f>SUM(E3168:E3168)</f>
        <v>0.2792</v>
      </c>
    </row>
    <row r="3170" spans="1:5">
      <c r="A3170" s="253" t="s">
        <v>402</v>
      </c>
      <c r="B3170" s="253" t="s">
        <v>2</v>
      </c>
      <c r="C3170" s="254" t="s">
        <v>2</v>
      </c>
      <c r="D3170" s="255" t="s">
        <v>2</v>
      </c>
      <c r="E3170" s="255">
        <f>E3169</f>
        <v>0.2792</v>
      </c>
    </row>
    <row r="3171" spans="1:5" s="84" customFormat="1">
      <c r="A3171" s="261" t="s">
        <v>943</v>
      </c>
      <c r="B3171" s="261"/>
      <c r="C3171" s="262"/>
      <c r="D3171" s="263"/>
      <c r="E3171" s="263"/>
    </row>
    <row r="3172" spans="1:5">
      <c r="A3172" s="253" t="s">
        <v>743</v>
      </c>
      <c r="B3172" s="253"/>
      <c r="C3172" s="254"/>
      <c r="D3172" s="255"/>
      <c r="E3172" s="255"/>
    </row>
    <row r="3173" spans="1:5">
      <c r="A3173" s="253" t="s">
        <v>405</v>
      </c>
      <c r="B3173" s="253"/>
      <c r="C3173" s="254"/>
      <c r="D3173" s="255"/>
      <c r="E3173" s="255"/>
    </row>
    <row r="3174" spans="1:5">
      <c r="A3174" s="253" t="s">
        <v>1164</v>
      </c>
      <c r="B3174" s="253" t="s">
        <v>399</v>
      </c>
      <c r="C3174" s="254" t="s">
        <v>1095</v>
      </c>
      <c r="D3174" s="255" t="s">
        <v>1105</v>
      </c>
      <c r="E3174" s="255" t="s">
        <v>1106</v>
      </c>
    </row>
    <row r="3175" spans="1:5" ht="60.75">
      <c r="A3175" s="258" t="s">
        <v>1631</v>
      </c>
      <c r="B3175" s="256" t="s">
        <v>400</v>
      </c>
      <c r="C3175" s="257">
        <v>5.0000000000000002E-5</v>
      </c>
      <c r="D3175" s="155">
        <v>10574.66</v>
      </c>
      <c r="E3175" s="155">
        <f>ROUND((C3175*D3175),4)</f>
        <v>0.52869999999999995</v>
      </c>
    </row>
    <row r="3176" spans="1:5">
      <c r="A3176" s="253" t="s">
        <v>401</v>
      </c>
      <c r="B3176" s="253" t="s">
        <v>2</v>
      </c>
      <c r="C3176" s="254" t="s">
        <v>2</v>
      </c>
      <c r="D3176" s="255" t="s">
        <v>2</v>
      </c>
      <c r="E3176" s="255">
        <f>SUM(E3175:E3175)</f>
        <v>0.52869999999999995</v>
      </c>
    </row>
    <row r="3177" spans="1:5">
      <c r="A3177" s="253" t="s">
        <v>402</v>
      </c>
      <c r="B3177" s="253" t="s">
        <v>2</v>
      </c>
      <c r="C3177" s="254" t="s">
        <v>2</v>
      </c>
      <c r="D3177" s="255" t="s">
        <v>2</v>
      </c>
      <c r="E3177" s="255">
        <f>E3176</f>
        <v>0.52869999999999995</v>
      </c>
    </row>
    <row r="3178" spans="1:5">
      <c r="A3178" s="261" t="s">
        <v>944</v>
      </c>
      <c r="B3178" s="261"/>
      <c r="C3178" s="262"/>
      <c r="D3178" s="263"/>
      <c r="E3178" s="263"/>
    </row>
    <row r="3179" spans="1:5" s="84" customFormat="1">
      <c r="A3179" s="253" t="s">
        <v>743</v>
      </c>
      <c r="B3179" s="253"/>
      <c r="C3179" s="254"/>
      <c r="D3179" s="255"/>
      <c r="E3179" s="255"/>
    </row>
    <row r="3180" spans="1:5">
      <c r="A3180" s="253" t="s">
        <v>405</v>
      </c>
      <c r="B3180" s="253"/>
      <c r="C3180" s="254"/>
      <c r="D3180" s="255"/>
      <c r="E3180" s="255"/>
    </row>
    <row r="3181" spans="1:5">
      <c r="A3181" s="253" t="s">
        <v>1673</v>
      </c>
      <c r="B3181" s="253" t="s">
        <v>399</v>
      </c>
      <c r="C3181" s="254" t="s">
        <v>1095</v>
      </c>
      <c r="D3181" s="255" t="s">
        <v>1096</v>
      </c>
      <c r="E3181" s="255" t="s">
        <v>1097</v>
      </c>
    </row>
    <row r="3182" spans="1:5">
      <c r="A3182" s="256" t="s">
        <v>1632</v>
      </c>
      <c r="B3182" s="256" t="s">
        <v>444</v>
      </c>
      <c r="C3182" s="257">
        <v>1.21</v>
      </c>
      <c r="D3182" s="155">
        <v>3.63</v>
      </c>
      <c r="E3182" s="155">
        <f>ROUND((C3182*D3182),4)</f>
        <v>4.3922999999999996</v>
      </c>
    </row>
    <row r="3183" spans="1:5">
      <c r="A3183" s="253" t="s">
        <v>401</v>
      </c>
      <c r="B3183" s="253" t="s">
        <v>2</v>
      </c>
      <c r="C3183" s="254" t="s">
        <v>2</v>
      </c>
      <c r="D3183" s="255" t="s">
        <v>2</v>
      </c>
      <c r="E3183" s="255">
        <f>SUM(E3182:E3182)</f>
        <v>4.3922999999999996</v>
      </c>
    </row>
    <row r="3184" spans="1:5">
      <c r="A3184" s="253" t="s">
        <v>402</v>
      </c>
      <c r="B3184" s="253" t="s">
        <v>2</v>
      </c>
      <c r="C3184" s="254" t="s">
        <v>2</v>
      </c>
      <c r="D3184" s="255" t="s">
        <v>2</v>
      </c>
      <c r="E3184" s="255">
        <f>E3183</f>
        <v>4.3922999999999996</v>
      </c>
    </row>
    <row r="3185" spans="1:5">
      <c r="A3185" s="261" t="s">
        <v>945</v>
      </c>
      <c r="B3185" s="261"/>
      <c r="C3185" s="262"/>
      <c r="D3185" s="263"/>
      <c r="E3185" s="263"/>
    </row>
    <row r="3186" spans="1:5" s="84" customFormat="1">
      <c r="A3186" s="253" t="s">
        <v>746</v>
      </c>
      <c r="B3186" s="253"/>
      <c r="C3186" s="254"/>
      <c r="D3186" s="255"/>
      <c r="E3186" s="255"/>
    </row>
    <row r="3187" spans="1:5">
      <c r="A3187" s="253" t="s">
        <v>405</v>
      </c>
      <c r="B3187" s="253"/>
      <c r="C3187" s="254"/>
      <c r="D3187" s="255"/>
      <c r="E3187" s="255"/>
    </row>
    <row r="3188" spans="1:5">
      <c r="A3188" s="253" t="s">
        <v>1164</v>
      </c>
      <c r="B3188" s="253" t="s">
        <v>399</v>
      </c>
      <c r="C3188" s="254" t="s">
        <v>1095</v>
      </c>
      <c r="D3188" s="255" t="s">
        <v>1105</v>
      </c>
      <c r="E3188" s="255" t="s">
        <v>1106</v>
      </c>
    </row>
    <row r="3189" spans="1:5" ht="36.75">
      <c r="A3189" s="256" t="s">
        <v>1633</v>
      </c>
      <c r="B3189" s="256" t="s">
        <v>400</v>
      </c>
      <c r="C3189" s="257">
        <v>7.2000000000000002E-5</v>
      </c>
      <c r="D3189" s="155">
        <v>9315.69</v>
      </c>
      <c r="E3189" s="155">
        <f>ROUND((C3189*D3189),4)</f>
        <v>0.67069999999999996</v>
      </c>
    </row>
    <row r="3190" spans="1:5" ht="24.75">
      <c r="A3190" s="256" t="s">
        <v>1634</v>
      </c>
      <c r="B3190" s="256" t="s">
        <v>400</v>
      </c>
      <c r="C3190" s="257">
        <v>7.2000000000000002E-5</v>
      </c>
      <c r="D3190" s="155">
        <v>385.91</v>
      </c>
      <c r="E3190" s="155">
        <f>ROUND((C3190*D3190),4)</f>
        <v>2.7799999999999998E-2</v>
      </c>
    </row>
    <row r="3191" spans="1:5">
      <c r="A3191" s="253" t="s">
        <v>401</v>
      </c>
      <c r="B3191" s="253" t="s">
        <v>2</v>
      </c>
      <c r="C3191" s="254" t="s">
        <v>2</v>
      </c>
      <c r="D3191" s="255" t="s">
        <v>2</v>
      </c>
      <c r="E3191" s="255">
        <f>SUM(E3189:E3190)</f>
        <v>0.69850000000000001</v>
      </c>
    </row>
    <row r="3192" spans="1:5">
      <c r="A3192" s="253" t="s">
        <v>402</v>
      </c>
      <c r="B3192" s="253" t="s">
        <v>2</v>
      </c>
      <c r="C3192" s="254" t="s">
        <v>2</v>
      </c>
      <c r="D3192" s="255" t="s">
        <v>2</v>
      </c>
      <c r="E3192" s="255">
        <f>E3191</f>
        <v>0.69850000000000001</v>
      </c>
    </row>
    <row r="3193" spans="1:5" s="84" customFormat="1">
      <c r="A3193" s="261" t="s">
        <v>946</v>
      </c>
      <c r="B3193" s="261"/>
      <c r="C3193" s="262"/>
      <c r="D3193" s="263"/>
      <c r="E3193" s="263"/>
    </row>
    <row r="3194" spans="1:5">
      <c r="A3194" s="253" t="s">
        <v>746</v>
      </c>
      <c r="B3194" s="253"/>
      <c r="C3194" s="254"/>
      <c r="D3194" s="255"/>
      <c r="E3194" s="255"/>
    </row>
    <row r="3195" spans="1:5">
      <c r="A3195" s="253" t="s">
        <v>405</v>
      </c>
      <c r="B3195" s="253"/>
      <c r="C3195" s="254"/>
      <c r="D3195" s="255"/>
      <c r="E3195" s="255"/>
    </row>
    <row r="3196" spans="1:5">
      <c r="A3196" s="253" t="s">
        <v>1164</v>
      </c>
      <c r="B3196" s="253" t="s">
        <v>399</v>
      </c>
      <c r="C3196" s="254" t="s">
        <v>1095</v>
      </c>
      <c r="D3196" s="255" t="s">
        <v>1105</v>
      </c>
      <c r="E3196" s="255" t="s">
        <v>1106</v>
      </c>
    </row>
    <row r="3197" spans="1:5" ht="36.75">
      <c r="A3197" s="256" t="s">
        <v>1633</v>
      </c>
      <c r="B3197" s="256" t="s">
        <v>400</v>
      </c>
      <c r="C3197" s="257">
        <v>2.16E-5</v>
      </c>
      <c r="D3197" s="155">
        <v>9315.69</v>
      </c>
      <c r="E3197" s="155">
        <f>ROUND((C3197*D3197),4)</f>
        <v>0.20119999999999999</v>
      </c>
    </row>
    <row r="3198" spans="1:5" ht="24.75">
      <c r="A3198" s="256" t="s">
        <v>1634</v>
      </c>
      <c r="B3198" s="256" t="s">
        <v>400</v>
      </c>
      <c r="C3198" s="257">
        <v>2.16E-5</v>
      </c>
      <c r="D3198" s="155">
        <v>385.91</v>
      </c>
      <c r="E3198" s="155">
        <f>ROUND((C3198*D3198),4)</f>
        <v>8.3000000000000001E-3</v>
      </c>
    </row>
    <row r="3199" spans="1:5">
      <c r="A3199" s="253" t="s">
        <v>401</v>
      </c>
      <c r="B3199" s="253" t="s">
        <v>2</v>
      </c>
      <c r="C3199" s="254" t="s">
        <v>2</v>
      </c>
      <c r="D3199" s="255" t="s">
        <v>2</v>
      </c>
      <c r="E3199" s="255">
        <f>SUM(E3197:E3198)</f>
        <v>0.20949999999999999</v>
      </c>
    </row>
    <row r="3200" spans="1:5" s="84" customFormat="1">
      <c r="A3200" s="253" t="s">
        <v>402</v>
      </c>
      <c r="B3200" s="253" t="s">
        <v>2</v>
      </c>
      <c r="C3200" s="254" t="s">
        <v>2</v>
      </c>
      <c r="D3200" s="255" t="s">
        <v>2</v>
      </c>
      <c r="E3200" s="255">
        <f>E3199</f>
        <v>0.20949999999999999</v>
      </c>
    </row>
    <row r="3201" spans="1:5">
      <c r="A3201" s="261" t="s">
        <v>947</v>
      </c>
      <c r="B3201" s="261"/>
      <c r="C3201" s="262"/>
      <c r="D3201" s="263"/>
      <c r="E3201" s="263"/>
    </row>
    <row r="3202" spans="1:5">
      <c r="A3202" s="253" t="s">
        <v>746</v>
      </c>
      <c r="B3202" s="253"/>
      <c r="C3202" s="254"/>
      <c r="D3202" s="255"/>
      <c r="E3202" s="255"/>
    </row>
    <row r="3203" spans="1:5">
      <c r="A3203" s="253" t="s">
        <v>405</v>
      </c>
      <c r="B3203" s="253"/>
      <c r="C3203" s="254"/>
      <c r="D3203" s="255"/>
      <c r="E3203" s="255"/>
    </row>
    <row r="3204" spans="1:5">
      <c r="A3204" s="253" t="s">
        <v>1164</v>
      </c>
      <c r="B3204" s="253" t="s">
        <v>399</v>
      </c>
      <c r="C3204" s="254" t="s">
        <v>1095</v>
      </c>
      <c r="D3204" s="255" t="s">
        <v>1105</v>
      </c>
      <c r="E3204" s="255" t="s">
        <v>1106</v>
      </c>
    </row>
    <row r="3205" spans="1:5" ht="36.75">
      <c r="A3205" s="256" t="s">
        <v>1633</v>
      </c>
      <c r="B3205" s="256" t="s">
        <v>400</v>
      </c>
      <c r="C3205" s="257">
        <v>6.9999999999999994E-5</v>
      </c>
      <c r="D3205" s="155">
        <v>9315.69</v>
      </c>
      <c r="E3205" s="155">
        <f>ROUND((C3205*D3205),4)</f>
        <v>0.65210000000000001</v>
      </c>
    </row>
    <row r="3206" spans="1:5" ht="24.75">
      <c r="A3206" s="256" t="s">
        <v>1634</v>
      </c>
      <c r="B3206" s="256" t="s">
        <v>400</v>
      </c>
      <c r="C3206" s="257">
        <v>6.9999999999999994E-5</v>
      </c>
      <c r="D3206" s="155">
        <v>385.91</v>
      </c>
      <c r="E3206" s="155">
        <f>ROUND((C3206*D3206),4)</f>
        <v>2.7E-2</v>
      </c>
    </row>
    <row r="3207" spans="1:5" s="84" customFormat="1">
      <c r="A3207" s="253" t="s">
        <v>401</v>
      </c>
      <c r="B3207" s="253" t="s">
        <v>2</v>
      </c>
      <c r="C3207" s="254" t="s">
        <v>2</v>
      </c>
      <c r="D3207" s="255" t="s">
        <v>2</v>
      </c>
      <c r="E3207" s="255">
        <f>SUM(E3205:E3206)</f>
        <v>0.67910000000000004</v>
      </c>
    </row>
    <row r="3208" spans="1:5">
      <c r="A3208" s="253" t="s">
        <v>402</v>
      </c>
      <c r="B3208" s="253" t="s">
        <v>2</v>
      </c>
      <c r="C3208" s="254" t="s">
        <v>2</v>
      </c>
      <c r="D3208" s="255" t="s">
        <v>2</v>
      </c>
      <c r="E3208" s="255">
        <f>E3207</f>
        <v>0.67910000000000004</v>
      </c>
    </row>
    <row r="3209" spans="1:5">
      <c r="A3209" s="261" t="s">
        <v>948</v>
      </c>
      <c r="B3209" s="261"/>
      <c r="C3209" s="262"/>
      <c r="D3209" s="263"/>
      <c r="E3209" s="263"/>
    </row>
    <row r="3210" spans="1:5">
      <c r="A3210" s="253" t="s">
        <v>746</v>
      </c>
      <c r="B3210" s="253"/>
      <c r="C3210" s="254"/>
      <c r="D3210" s="255"/>
      <c r="E3210" s="255"/>
    </row>
    <row r="3211" spans="1:5">
      <c r="A3211" s="253" t="s">
        <v>405</v>
      </c>
      <c r="B3211" s="253"/>
      <c r="C3211" s="254"/>
      <c r="D3211" s="255"/>
      <c r="E3211" s="255"/>
    </row>
    <row r="3212" spans="1:5">
      <c r="A3212" s="253" t="s">
        <v>1673</v>
      </c>
      <c r="B3212" s="253" t="s">
        <v>399</v>
      </c>
      <c r="C3212" s="254" t="s">
        <v>1095</v>
      </c>
      <c r="D3212" s="255" t="s">
        <v>1096</v>
      </c>
      <c r="E3212" s="255" t="s">
        <v>1097</v>
      </c>
    </row>
    <row r="3213" spans="1:5">
      <c r="A3213" s="256" t="s">
        <v>1632</v>
      </c>
      <c r="B3213" s="256" t="s">
        <v>444</v>
      </c>
      <c r="C3213" s="257">
        <v>2.91</v>
      </c>
      <c r="D3213" s="155">
        <v>3.63</v>
      </c>
      <c r="E3213" s="155">
        <f>ROUND((C3213*D3213),4)</f>
        <v>10.5633</v>
      </c>
    </row>
    <row r="3214" spans="1:5" s="84" customFormat="1">
      <c r="A3214" s="253" t="s">
        <v>401</v>
      </c>
      <c r="B3214" s="253" t="s">
        <v>2</v>
      </c>
      <c r="C3214" s="254" t="s">
        <v>2</v>
      </c>
      <c r="D3214" s="255" t="s">
        <v>2</v>
      </c>
      <c r="E3214" s="255">
        <f>SUM(E3213:E3213)</f>
        <v>10.5633</v>
      </c>
    </row>
    <row r="3215" spans="1:5">
      <c r="A3215" s="253" t="s">
        <v>402</v>
      </c>
      <c r="B3215" s="253" t="s">
        <v>2</v>
      </c>
      <c r="C3215" s="254" t="s">
        <v>2</v>
      </c>
      <c r="D3215" s="255" t="s">
        <v>2</v>
      </c>
      <c r="E3215" s="255">
        <f>E3214</f>
        <v>10.5633</v>
      </c>
    </row>
    <row r="3216" spans="1:5">
      <c r="A3216" s="261" t="s">
        <v>949</v>
      </c>
      <c r="B3216" s="261"/>
      <c r="C3216" s="262"/>
      <c r="D3216" s="263"/>
      <c r="E3216" s="263"/>
    </row>
    <row r="3217" spans="1:11">
      <c r="A3217" s="253" t="s">
        <v>1081</v>
      </c>
      <c r="B3217" s="253"/>
      <c r="C3217" s="254"/>
      <c r="D3217" s="255"/>
      <c r="E3217" s="255"/>
    </row>
    <row r="3218" spans="1:11">
      <c r="A3218" s="253" t="s">
        <v>405</v>
      </c>
      <c r="B3218" s="253"/>
      <c r="C3218" s="254"/>
      <c r="D3218" s="255"/>
      <c r="E3218" s="255"/>
    </row>
    <row r="3219" spans="1:11">
      <c r="A3219" s="253" t="s">
        <v>1164</v>
      </c>
      <c r="B3219" s="253" t="s">
        <v>399</v>
      </c>
      <c r="C3219" s="254" t="s">
        <v>1095</v>
      </c>
      <c r="D3219" s="255" t="s">
        <v>1105</v>
      </c>
      <c r="E3219" s="255" t="s">
        <v>1106</v>
      </c>
    </row>
    <row r="3220" spans="1:11" ht="24.75">
      <c r="A3220" s="256" t="s">
        <v>1758</v>
      </c>
      <c r="B3220" s="256" t="s">
        <v>400</v>
      </c>
      <c r="C3220" s="257">
        <v>6.0399999999999998E-5</v>
      </c>
      <c r="D3220" s="155">
        <v>27599.99</v>
      </c>
      <c r="E3220" s="155">
        <f>ROUND((C3220*D3220),4)</f>
        <v>1.667</v>
      </c>
    </row>
    <row r="3221" spans="1:11" s="84" customFormat="1" ht="36.75">
      <c r="A3221" s="256" t="s">
        <v>1575</v>
      </c>
      <c r="B3221" s="256" t="s">
        <v>400</v>
      </c>
      <c r="C3221" s="257">
        <v>6.0399999999999998E-5</v>
      </c>
      <c r="D3221" s="155">
        <v>10574.66</v>
      </c>
      <c r="E3221" s="155">
        <f>ROUND((C3221*D3221),4)</f>
        <v>0.63870000000000005</v>
      </c>
    </row>
    <row r="3222" spans="1:11">
      <c r="A3222" s="253" t="s">
        <v>401</v>
      </c>
      <c r="B3222" s="253" t="s">
        <v>2</v>
      </c>
      <c r="C3222" s="254" t="s">
        <v>2</v>
      </c>
      <c r="D3222" s="255" t="s">
        <v>2</v>
      </c>
      <c r="E3222" s="255">
        <f>SUM(E3220:E3221)</f>
        <v>2.3056999999999999</v>
      </c>
      <c r="F3222" s="259"/>
      <c r="G3222" s="259"/>
      <c r="H3222" s="259"/>
      <c r="I3222" s="259"/>
      <c r="J3222" s="259"/>
      <c r="K3222" s="259"/>
    </row>
    <row r="3223" spans="1:11">
      <c r="A3223" s="253" t="s">
        <v>402</v>
      </c>
      <c r="B3223" s="253" t="s">
        <v>2</v>
      </c>
      <c r="C3223" s="254" t="s">
        <v>2</v>
      </c>
      <c r="D3223" s="255" t="s">
        <v>2</v>
      </c>
      <c r="E3223" s="255">
        <f>E3222</f>
        <v>2.3056999999999999</v>
      </c>
    </row>
    <row r="3224" spans="1:11">
      <c r="A3224" s="261" t="s">
        <v>950</v>
      </c>
      <c r="B3224" s="261"/>
      <c r="C3224" s="262"/>
      <c r="D3224" s="263"/>
      <c r="E3224" s="263"/>
    </row>
    <row r="3225" spans="1:11">
      <c r="A3225" s="253" t="s">
        <v>1081</v>
      </c>
      <c r="B3225" s="253"/>
      <c r="C3225" s="254"/>
      <c r="D3225" s="255"/>
      <c r="E3225" s="255"/>
    </row>
    <row r="3226" spans="1:11">
      <c r="A3226" s="253" t="s">
        <v>405</v>
      </c>
      <c r="B3226" s="253"/>
      <c r="C3226" s="254"/>
      <c r="D3226" s="255"/>
      <c r="E3226" s="255"/>
    </row>
    <row r="3227" spans="1:11">
      <c r="A3227" s="253" t="s">
        <v>1164</v>
      </c>
      <c r="B3227" s="253" t="s">
        <v>399</v>
      </c>
      <c r="C3227" s="254" t="s">
        <v>1095</v>
      </c>
      <c r="D3227" s="255" t="s">
        <v>1105</v>
      </c>
      <c r="E3227" s="255" t="s">
        <v>1106</v>
      </c>
    </row>
    <row r="3228" spans="1:11" s="84" customFormat="1" ht="24.75">
      <c r="A3228" s="256" t="s">
        <v>1758</v>
      </c>
      <c r="B3228" s="256" t="s">
        <v>400</v>
      </c>
      <c r="C3228" s="257">
        <v>1.43E-5</v>
      </c>
      <c r="D3228" s="155">
        <v>27599.99</v>
      </c>
      <c r="E3228" s="155">
        <f>ROUND((C3228*D3228),4)</f>
        <v>0.3947</v>
      </c>
    </row>
    <row r="3229" spans="1:11" ht="36.75">
      <c r="A3229" s="256" t="s">
        <v>1575</v>
      </c>
      <c r="B3229" s="256" t="s">
        <v>400</v>
      </c>
      <c r="C3229" s="257">
        <v>1.43E-5</v>
      </c>
      <c r="D3229" s="155">
        <v>10574.66</v>
      </c>
      <c r="E3229" s="155">
        <f>ROUND((C3229*D3229),4)</f>
        <v>0.1512</v>
      </c>
    </row>
    <row r="3230" spans="1:11">
      <c r="A3230" s="253" t="s">
        <v>401</v>
      </c>
      <c r="B3230" s="253" t="s">
        <v>2</v>
      </c>
      <c r="C3230" s="254" t="s">
        <v>2</v>
      </c>
      <c r="D3230" s="255" t="s">
        <v>2</v>
      </c>
      <c r="E3230" s="255">
        <f>SUM(E3228:E3229)</f>
        <v>0.54590000000000005</v>
      </c>
    </row>
    <row r="3231" spans="1:11">
      <c r="A3231" s="253" t="s">
        <v>402</v>
      </c>
      <c r="B3231" s="253" t="s">
        <v>2</v>
      </c>
      <c r="C3231" s="254" t="s">
        <v>2</v>
      </c>
      <c r="D3231" s="255" t="s">
        <v>2</v>
      </c>
      <c r="E3231" s="255">
        <f>E3230</f>
        <v>0.54590000000000005</v>
      </c>
    </row>
    <row r="3232" spans="1:11">
      <c r="A3232" s="261" t="s">
        <v>951</v>
      </c>
      <c r="B3232" s="261"/>
      <c r="C3232" s="262"/>
      <c r="D3232" s="263"/>
      <c r="E3232" s="263"/>
    </row>
    <row r="3233" spans="1:5">
      <c r="A3233" s="253" t="s">
        <v>1081</v>
      </c>
      <c r="B3233" s="253"/>
      <c r="C3233" s="254"/>
      <c r="D3233" s="255"/>
      <c r="E3233" s="255"/>
    </row>
    <row r="3234" spans="1:5">
      <c r="A3234" s="253" t="s">
        <v>405</v>
      </c>
      <c r="B3234" s="253"/>
      <c r="C3234" s="254"/>
      <c r="D3234" s="255"/>
      <c r="E3234" s="255"/>
    </row>
    <row r="3235" spans="1:5" s="84" customFormat="1">
      <c r="A3235" s="253" t="s">
        <v>1164</v>
      </c>
      <c r="B3235" s="253" t="s">
        <v>399</v>
      </c>
      <c r="C3235" s="254" t="s">
        <v>1095</v>
      </c>
      <c r="D3235" s="255" t="s">
        <v>1105</v>
      </c>
      <c r="E3235" s="255" t="s">
        <v>1106</v>
      </c>
    </row>
    <row r="3236" spans="1:5" ht="24.75">
      <c r="A3236" s="256" t="s">
        <v>1758</v>
      </c>
      <c r="B3236" s="256" t="s">
        <v>400</v>
      </c>
      <c r="C3236" s="257">
        <v>2.9000000000000002E-6</v>
      </c>
      <c r="D3236" s="155">
        <v>27599.99</v>
      </c>
      <c r="E3236" s="155">
        <f>ROUND((C3236*D3236),4)</f>
        <v>0.08</v>
      </c>
    </row>
    <row r="3237" spans="1:5" ht="36.75">
      <c r="A3237" s="256" t="s">
        <v>1575</v>
      </c>
      <c r="B3237" s="256" t="s">
        <v>400</v>
      </c>
      <c r="C3237" s="257">
        <v>2.9000000000000002E-6</v>
      </c>
      <c r="D3237" s="155">
        <v>10574.66</v>
      </c>
      <c r="E3237" s="155">
        <f>ROUND((C3237*D3237),4)</f>
        <v>3.0700000000000002E-2</v>
      </c>
    </row>
    <row r="3238" spans="1:5">
      <c r="A3238" s="253" t="s">
        <v>401</v>
      </c>
      <c r="B3238" s="253" t="s">
        <v>2</v>
      </c>
      <c r="C3238" s="254" t="s">
        <v>2</v>
      </c>
      <c r="D3238" s="255" t="s">
        <v>2</v>
      </c>
      <c r="E3238" s="255">
        <f>SUM(E3236:E3237)</f>
        <v>0.11070000000000001</v>
      </c>
    </row>
    <row r="3239" spans="1:5">
      <c r="A3239" s="253" t="s">
        <v>402</v>
      </c>
      <c r="B3239" s="253" t="s">
        <v>2</v>
      </c>
      <c r="C3239" s="254" t="s">
        <v>2</v>
      </c>
      <c r="D3239" s="255" t="s">
        <v>2</v>
      </c>
      <c r="E3239" s="255">
        <f>E3238</f>
        <v>0.11070000000000001</v>
      </c>
    </row>
    <row r="3240" spans="1:5">
      <c r="A3240" s="261" t="s">
        <v>952</v>
      </c>
      <c r="B3240" s="261"/>
      <c r="C3240" s="262"/>
      <c r="D3240" s="263"/>
      <c r="E3240" s="263"/>
    </row>
    <row r="3241" spans="1:5">
      <c r="A3241" s="253" t="s">
        <v>620</v>
      </c>
      <c r="B3241" s="253"/>
      <c r="C3241" s="254"/>
      <c r="D3241" s="255"/>
      <c r="E3241" s="255"/>
    </row>
    <row r="3242" spans="1:5" s="84" customFormat="1">
      <c r="A3242" s="253" t="s">
        <v>405</v>
      </c>
      <c r="B3242" s="253"/>
      <c r="C3242" s="254"/>
      <c r="D3242" s="255"/>
      <c r="E3242" s="255"/>
    </row>
    <row r="3243" spans="1:5">
      <c r="A3243" s="253" t="s">
        <v>1164</v>
      </c>
      <c r="B3243" s="253" t="s">
        <v>399</v>
      </c>
      <c r="C3243" s="254" t="s">
        <v>1095</v>
      </c>
      <c r="D3243" s="255" t="s">
        <v>1105</v>
      </c>
      <c r="E3243" s="255" t="s">
        <v>1106</v>
      </c>
    </row>
    <row r="3244" spans="1:5" ht="36.75">
      <c r="A3244" s="256" t="s">
        <v>1759</v>
      </c>
      <c r="B3244" s="256" t="s">
        <v>400</v>
      </c>
      <c r="C3244" s="257">
        <v>5.52E-5</v>
      </c>
      <c r="D3244" s="155">
        <v>31900</v>
      </c>
      <c r="E3244" s="155">
        <f>ROUND((C3244*D3244),4)</f>
        <v>1.7608999999999999</v>
      </c>
    </row>
    <row r="3245" spans="1:5" ht="36.75">
      <c r="A3245" s="256" t="s">
        <v>1582</v>
      </c>
      <c r="B3245" s="256" t="s">
        <v>400</v>
      </c>
      <c r="C3245" s="257">
        <v>5.52E-5</v>
      </c>
      <c r="D3245" s="155">
        <v>228521.51</v>
      </c>
      <c r="E3245" s="155">
        <f>ROUND((C3245*D3245),4)</f>
        <v>12.6144</v>
      </c>
    </row>
    <row r="3246" spans="1:5">
      <c r="A3246" s="253" t="s">
        <v>401</v>
      </c>
      <c r="B3246" s="253" t="s">
        <v>2</v>
      </c>
      <c r="C3246" s="254" t="s">
        <v>2</v>
      </c>
      <c r="D3246" s="255" t="s">
        <v>2</v>
      </c>
      <c r="E3246" s="255">
        <f>SUM(E3244:E3245)</f>
        <v>14.375299999999999</v>
      </c>
    </row>
    <row r="3247" spans="1:5">
      <c r="A3247" s="253" t="s">
        <v>402</v>
      </c>
      <c r="B3247" s="253" t="s">
        <v>2</v>
      </c>
      <c r="C3247" s="254" t="s">
        <v>2</v>
      </c>
      <c r="D3247" s="255" t="s">
        <v>2</v>
      </c>
      <c r="E3247" s="255">
        <f>E3246</f>
        <v>14.375299999999999</v>
      </c>
    </row>
    <row r="3248" spans="1:5">
      <c r="A3248" s="261" t="s">
        <v>953</v>
      </c>
      <c r="B3248" s="261"/>
      <c r="C3248" s="262"/>
      <c r="D3248" s="263"/>
      <c r="E3248" s="263"/>
    </row>
    <row r="3249" spans="1:5" s="84" customFormat="1">
      <c r="A3249" s="253" t="s">
        <v>620</v>
      </c>
      <c r="B3249" s="253"/>
      <c r="C3249" s="254"/>
      <c r="D3249" s="255"/>
      <c r="E3249" s="255"/>
    </row>
    <row r="3250" spans="1:5">
      <c r="A3250" s="253" t="s">
        <v>405</v>
      </c>
      <c r="B3250" s="253"/>
      <c r="C3250" s="254"/>
      <c r="D3250" s="255"/>
      <c r="E3250" s="255"/>
    </row>
    <row r="3251" spans="1:5">
      <c r="A3251" s="253" t="s">
        <v>1164</v>
      </c>
      <c r="B3251" s="253" t="s">
        <v>399</v>
      </c>
      <c r="C3251" s="254" t="s">
        <v>1095</v>
      </c>
      <c r="D3251" s="255" t="s">
        <v>1105</v>
      </c>
      <c r="E3251" s="255" t="s">
        <v>1106</v>
      </c>
    </row>
    <row r="3252" spans="1:5" ht="36.75">
      <c r="A3252" s="256" t="s">
        <v>1759</v>
      </c>
      <c r="B3252" s="256" t="s">
        <v>400</v>
      </c>
      <c r="C3252" s="257">
        <v>1.4100000000000001E-5</v>
      </c>
      <c r="D3252" s="155">
        <v>31900</v>
      </c>
      <c r="E3252" s="155">
        <f>ROUND((C3252*D3252),4)</f>
        <v>0.44979999999999998</v>
      </c>
    </row>
    <row r="3253" spans="1:5" ht="36.75">
      <c r="A3253" s="256" t="s">
        <v>1582</v>
      </c>
      <c r="B3253" s="256" t="s">
        <v>400</v>
      </c>
      <c r="C3253" s="257">
        <v>1.4100000000000001E-5</v>
      </c>
      <c r="D3253" s="155">
        <v>228521.51</v>
      </c>
      <c r="E3253" s="155">
        <f>ROUND((C3253*D3253),4)</f>
        <v>3.2222</v>
      </c>
    </row>
    <row r="3254" spans="1:5">
      <c r="A3254" s="253" t="s">
        <v>401</v>
      </c>
      <c r="B3254" s="253" t="s">
        <v>2</v>
      </c>
      <c r="C3254" s="254" t="s">
        <v>2</v>
      </c>
      <c r="D3254" s="255" t="s">
        <v>2</v>
      </c>
      <c r="E3254" s="255">
        <f>SUM(E3252:E3253)</f>
        <v>3.6719999999999997</v>
      </c>
    </row>
    <row r="3255" spans="1:5">
      <c r="A3255" s="253" t="s">
        <v>402</v>
      </c>
      <c r="B3255" s="253" t="s">
        <v>2</v>
      </c>
      <c r="C3255" s="254" t="s">
        <v>2</v>
      </c>
      <c r="D3255" s="255" t="s">
        <v>2</v>
      </c>
      <c r="E3255" s="255">
        <f>E3254</f>
        <v>3.6719999999999997</v>
      </c>
    </row>
    <row r="3256" spans="1:5" s="84" customFormat="1">
      <c r="A3256" s="261" t="s">
        <v>954</v>
      </c>
      <c r="B3256" s="261"/>
      <c r="C3256" s="262"/>
      <c r="D3256" s="263"/>
      <c r="E3256" s="263"/>
    </row>
    <row r="3257" spans="1:5">
      <c r="A3257" s="253" t="s">
        <v>620</v>
      </c>
      <c r="B3257" s="253"/>
      <c r="C3257" s="254"/>
      <c r="D3257" s="255"/>
      <c r="E3257" s="255"/>
    </row>
    <row r="3258" spans="1:5">
      <c r="A3258" s="253" t="s">
        <v>405</v>
      </c>
      <c r="B3258" s="253"/>
      <c r="C3258" s="254"/>
      <c r="D3258" s="255"/>
      <c r="E3258" s="255"/>
    </row>
    <row r="3259" spans="1:5">
      <c r="A3259" s="253" t="s">
        <v>1164</v>
      </c>
      <c r="B3259" s="253" t="s">
        <v>399</v>
      </c>
      <c r="C3259" s="254" t="s">
        <v>1095</v>
      </c>
      <c r="D3259" s="255" t="s">
        <v>1105</v>
      </c>
      <c r="E3259" s="255" t="s">
        <v>1106</v>
      </c>
    </row>
    <row r="3260" spans="1:5" ht="36.75">
      <c r="A3260" s="256" t="s">
        <v>1759</v>
      </c>
      <c r="B3260" s="256" t="s">
        <v>400</v>
      </c>
      <c r="C3260" s="257">
        <v>2.9000000000000002E-6</v>
      </c>
      <c r="D3260" s="155">
        <v>31900</v>
      </c>
      <c r="E3260" s="155">
        <f>ROUND((C3260*D3260),4)</f>
        <v>9.2499999999999999E-2</v>
      </c>
    </row>
    <row r="3261" spans="1:5" ht="36.75">
      <c r="A3261" s="256" t="s">
        <v>1582</v>
      </c>
      <c r="B3261" s="256" t="s">
        <v>400</v>
      </c>
      <c r="C3261" s="257">
        <v>2.9000000000000002E-6</v>
      </c>
      <c r="D3261" s="155">
        <v>228521.51</v>
      </c>
      <c r="E3261" s="155">
        <f>ROUND((C3261*D3261),4)</f>
        <v>0.66269999999999996</v>
      </c>
    </row>
    <row r="3262" spans="1:5">
      <c r="A3262" s="253" t="s">
        <v>401</v>
      </c>
      <c r="B3262" s="253" t="s">
        <v>2</v>
      </c>
      <c r="C3262" s="254" t="s">
        <v>2</v>
      </c>
      <c r="D3262" s="255" t="s">
        <v>2</v>
      </c>
      <c r="E3262" s="255">
        <f>SUM(E3260:E3261)</f>
        <v>0.75519999999999998</v>
      </c>
    </row>
    <row r="3263" spans="1:5" s="84" customFormat="1">
      <c r="A3263" s="253" t="s">
        <v>402</v>
      </c>
      <c r="B3263" s="253" t="s">
        <v>2</v>
      </c>
      <c r="C3263" s="254" t="s">
        <v>2</v>
      </c>
      <c r="D3263" s="255" t="s">
        <v>2</v>
      </c>
      <c r="E3263" s="255">
        <f>E3262</f>
        <v>0.75519999999999998</v>
      </c>
    </row>
    <row r="3264" spans="1:5">
      <c r="A3264" s="261" t="s">
        <v>955</v>
      </c>
      <c r="B3264" s="261"/>
      <c r="C3264" s="262"/>
      <c r="D3264" s="263"/>
      <c r="E3264" s="263"/>
    </row>
    <row r="3265" spans="1:5">
      <c r="A3265" s="253" t="s">
        <v>1082</v>
      </c>
      <c r="B3265" s="253"/>
      <c r="C3265" s="254"/>
      <c r="D3265" s="255"/>
      <c r="E3265" s="255"/>
    </row>
    <row r="3266" spans="1:5">
      <c r="A3266" s="253" t="s">
        <v>405</v>
      </c>
      <c r="B3266" s="253"/>
      <c r="C3266" s="254"/>
      <c r="D3266" s="255"/>
      <c r="E3266" s="255"/>
    </row>
    <row r="3267" spans="1:5">
      <c r="A3267" s="253" t="s">
        <v>1164</v>
      </c>
      <c r="B3267" s="253" t="s">
        <v>399</v>
      </c>
      <c r="C3267" s="254" t="s">
        <v>1095</v>
      </c>
      <c r="D3267" s="255" t="s">
        <v>1105</v>
      </c>
      <c r="E3267" s="255" t="s">
        <v>1106</v>
      </c>
    </row>
    <row r="3268" spans="1:5" ht="36.75">
      <c r="A3268" s="256" t="s">
        <v>1763</v>
      </c>
      <c r="B3268" s="256" t="s">
        <v>400</v>
      </c>
      <c r="C3268" s="257">
        <v>5.5099999999999998E-5</v>
      </c>
      <c r="D3268" s="155">
        <v>137983.16</v>
      </c>
      <c r="E3268" s="155">
        <f>ROUND((C3268*D3268),4)</f>
        <v>7.6029</v>
      </c>
    </row>
    <row r="3269" spans="1:5" ht="36.75">
      <c r="A3269" s="256" t="s">
        <v>1620</v>
      </c>
      <c r="B3269" s="256" t="s">
        <v>400</v>
      </c>
      <c r="C3269" s="257">
        <v>5.5099999999999998E-5</v>
      </c>
      <c r="D3269" s="155">
        <v>183797.46</v>
      </c>
      <c r="E3269" s="155">
        <f>ROUND((C3269*D3269),4)</f>
        <v>10.1272</v>
      </c>
    </row>
    <row r="3270" spans="1:5" s="84" customFormat="1">
      <c r="A3270" s="253" t="s">
        <v>401</v>
      </c>
      <c r="B3270" s="253" t="s">
        <v>2</v>
      </c>
      <c r="C3270" s="254" t="s">
        <v>2</v>
      </c>
      <c r="D3270" s="255" t="s">
        <v>2</v>
      </c>
      <c r="E3270" s="255">
        <f>SUM(E3268:E3269)</f>
        <v>17.7301</v>
      </c>
    </row>
    <row r="3271" spans="1:5">
      <c r="A3271" s="253" t="s">
        <v>402</v>
      </c>
      <c r="B3271" s="253" t="s">
        <v>2</v>
      </c>
      <c r="C3271" s="254" t="s">
        <v>2</v>
      </c>
      <c r="D3271" s="255" t="s">
        <v>2</v>
      </c>
      <c r="E3271" s="255">
        <f>E3270</f>
        <v>17.7301</v>
      </c>
    </row>
    <row r="3272" spans="1:5">
      <c r="A3272" s="261" t="s">
        <v>956</v>
      </c>
      <c r="B3272" s="261"/>
      <c r="C3272" s="262"/>
      <c r="D3272" s="263"/>
      <c r="E3272" s="263"/>
    </row>
    <row r="3273" spans="1:5">
      <c r="A3273" s="253" t="s">
        <v>1082</v>
      </c>
      <c r="B3273" s="253"/>
      <c r="C3273" s="254"/>
      <c r="D3273" s="255"/>
      <c r="E3273" s="255"/>
    </row>
    <row r="3274" spans="1:5">
      <c r="A3274" s="253" t="s">
        <v>405</v>
      </c>
      <c r="B3274" s="253"/>
      <c r="C3274" s="254"/>
      <c r="D3274" s="255"/>
      <c r="E3274" s="255"/>
    </row>
    <row r="3275" spans="1:5">
      <c r="A3275" s="253" t="s">
        <v>1164</v>
      </c>
      <c r="B3275" s="253" t="s">
        <v>399</v>
      </c>
      <c r="C3275" s="254" t="s">
        <v>1095</v>
      </c>
      <c r="D3275" s="255" t="s">
        <v>1105</v>
      </c>
      <c r="E3275" s="255" t="s">
        <v>1106</v>
      </c>
    </row>
    <row r="3276" spans="1:5" ht="36.75">
      <c r="A3276" s="256" t="s">
        <v>1763</v>
      </c>
      <c r="B3276" s="256" t="s">
        <v>400</v>
      </c>
      <c r="C3276" s="257">
        <v>1.4100000000000001E-5</v>
      </c>
      <c r="D3276" s="155">
        <v>137983.16</v>
      </c>
      <c r="E3276" s="155">
        <f>ROUND((C3276*D3276),4)</f>
        <v>1.9456</v>
      </c>
    </row>
    <row r="3277" spans="1:5" s="84" customFormat="1" ht="36.75">
      <c r="A3277" s="256" t="s">
        <v>1620</v>
      </c>
      <c r="B3277" s="256" t="s">
        <v>400</v>
      </c>
      <c r="C3277" s="257">
        <v>1.4100000000000001E-5</v>
      </c>
      <c r="D3277" s="155">
        <v>183797.46</v>
      </c>
      <c r="E3277" s="155">
        <f>ROUND((C3277*D3277),4)</f>
        <v>2.5914999999999999</v>
      </c>
    </row>
    <row r="3278" spans="1:5">
      <c r="A3278" s="253" t="s">
        <v>401</v>
      </c>
      <c r="B3278" s="253" t="s">
        <v>2</v>
      </c>
      <c r="C3278" s="254" t="s">
        <v>2</v>
      </c>
      <c r="D3278" s="255" t="s">
        <v>2</v>
      </c>
      <c r="E3278" s="255">
        <f>SUM(E3276:E3277)</f>
        <v>4.5370999999999997</v>
      </c>
    </row>
    <row r="3279" spans="1:5">
      <c r="A3279" s="253" t="s">
        <v>402</v>
      </c>
      <c r="B3279" s="253" t="s">
        <v>2</v>
      </c>
      <c r="C3279" s="254" t="s">
        <v>2</v>
      </c>
      <c r="D3279" s="255" t="s">
        <v>2</v>
      </c>
      <c r="E3279" s="255">
        <f>E3278</f>
        <v>4.5370999999999997</v>
      </c>
    </row>
    <row r="3280" spans="1:5">
      <c r="A3280" s="261" t="s">
        <v>957</v>
      </c>
      <c r="B3280" s="261"/>
      <c r="C3280" s="262"/>
      <c r="D3280" s="263"/>
      <c r="E3280" s="263"/>
    </row>
    <row r="3281" spans="1:5">
      <c r="A3281" s="253" t="s">
        <v>1082</v>
      </c>
      <c r="B3281" s="253"/>
      <c r="C3281" s="254"/>
      <c r="D3281" s="255"/>
      <c r="E3281" s="255"/>
    </row>
    <row r="3282" spans="1:5">
      <c r="A3282" s="253" t="s">
        <v>405</v>
      </c>
      <c r="B3282" s="253"/>
      <c r="C3282" s="254"/>
      <c r="D3282" s="255"/>
      <c r="E3282" s="255"/>
    </row>
    <row r="3283" spans="1:5">
      <c r="A3283" s="253" t="s">
        <v>1164</v>
      </c>
      <c r="B3283" s="253" t="s">
        <v>399</v>
      </c>
      <c r="C3283" s="254" t="s">
        <v>1095</v>
      </c>
      <c r="D3283" s="255" t="s">
        <v>1105</v>
      </c>
      <c r="E3283" s="255" t="s">
        <v>1106</v>
      </c>
    </row>
    <row r="3284" spans="1:5" ht="36.75">
      <c r="A3284" s="256" t="s">
        <v>1763</v>
      </c>
      <c r="B3284" s="256" t="s">
        <v>400</v>
      </c>
      <c r="C3284" s="257">
        <v>2.9000000000000002E-6</v>
      </c>
      <c r="D3284" s="155">
        <v>137983.16</v>
      </c>
      <c r="E3284" s="155">
        <f>ROUND((C3284*D3284),4)</f>
        <v>0.4002</v>
      </c>
    </row>
    <row r="3285" spans="1:5" ht="36.75">
      <c r="A3285" s="256" t="s">
        <v>1620</v>
      </c>
      <c r="B3285" s="256" t="s">
        <v>400</v>
      </c>
      <c r="C3285" s="257">
        <v>2.9000000000000002E-6</v>
      </c>
      <c r="D3285" s="155">
        <v>183797.46</v>
      </c>
      <c r="E3285" s="155">
        <f>ROUND((C3285*D3285),4)</f>
        <v>0.53300000000000003</v>
      </c>
    </row>
    <row r="3286" spans="1:5">
      <c r="A3286" s="253" t="s">
        <v>401</v>
      </c>
      <c r="B3286" s="253" t="s">
        <v>2</v>
      </c>
      <c r="C3286" s="254" t="s">
        <v>2</v>
      </c>
      <c r="D3286" s="255" t="s">
        <v>2</v>
      </c>
      <c r="E3286" s="255">
        <f>SUM(E3284:E3285)</f>
        <v>0.93320000000000003</v>
      </c>
    </row>
    <row r="3287" spans="1:5">
      <c r="A3287" s="253" t="s">
        <v>402</v>
      </c>
      <c r="B3287" s="253" t="s">
        <v>2</v>
      </c>
      <c r="C3287" s="254" t="s">
        <v>2</v>
      </c>
      <c r="D3287" s="255" t="s">
        <v>2</v>
      </c>
      <c r="E3287" s="255">
        <f>E3286</f>
        <v>0.93320000000000003</v>
      </c>
    </row>
    <row r="3288" spans="1:5">
      <c r="A3288" s="261" t="s">
        <v>958</v>
      </c>
      <c r="B3288" s="261"/>
      <c r="C3288" s="262"/>
      <c r="D3288" s="263"/>
      <c r="E3288" s="263"/>
    </row>
    <row r="3289" spans="1:5" s="84" customFormat="1">
      <c r="A3289" s="253" t="s">
        <v>1082</v>
      </c>
      <c r="B3289" s="253"/>
      <c r="C3289" s="254"/>
      <c r="D3289" s="255"/>
      <c r="E3289" s="255"/>
    </row>
    <row r="3290" spans="1:5">
      <c r="A3290" s="253" t="s">
        <v>405</v>
      </c>
      <c r="B3290" s="253"/>
      <c r="C3290" s="254"/>
      <c r="D3290" s="255"/>
      <c r="E3290" s="255"/>
    </row>
    <row r="3291" spans="1:5">
      <c r="A3291" s="253" t="s">
        <v>1673</v>
      </c>
      <c r="B3291" s="253" t="s">
        <v>399</v>
      </c>
      <c r="C3291" s="254" t="s">
        <v>1095</v>
      </c>
      <c r="D3291" s="255" t="s">
        <v>1096</v>
      </c>
      <c r="E3291" s="255" t="s">
        <v>1097</v>
      </c>
    </row>
    <row r="3292" spans="1:5">
      <c r="A3292" s="256" t="s">
        <v>1410</v>
      </c>
      <c r="B3292" s="256" t="s">
        <v>444</v>
      </c>
      <c r="C3292" s="257">
        <v>30.42</v>
      </c>
      <c r="D3292" s="155">
        <v>3</v>
      </c>
      <c r="E3292" s="155">
        <f>ROUND((C3292*D3292),4)</f>
        <v>91.26</v>
      </c>
    </row>
    <row r="3293" spans="1:5">
      <c r="A3293" s="253" t="s">
        <v>401</v>
      </c>
      <c r="B3293" s="253" t="s">
        <v>2</v>
      </c>
      <c r="C3293" s="254" t="s">
        <v>2</v>
      </c>
      <c r="D3293" s="255" t="s">
        <v>2</v>
      </c>
      <c r="E3293" s="255">
        <f>SUM(E3292:E3292)</f>
        <v>91.26</v>
      </c>
    </row>
    <row r="3294" spans="1:5">
      <c r="A3294" s="253" t="s">
        <v>402</v>
      </c>
      <c r="B3294" s="253" t="s">
        <v>2</v>
      </c>
      <c r="C3294" s="254" t="s">
        <v>2</v>
      </c>
      <c r="D3294" s="255" t="s">
        <v>2</v>
      </c>
      <c r="E3294" s="255">
        <f>E3293</f>
        <v>91.26</v>
      </c>
    </row>
    <row r="3295" spans="1:5">
      <c r="A3295" s="261" t="s">
        <v>959</v>
      </c>
      <c r="B3295" s="261"/>
      <c r="C3295" s="262"/>
      <c r="D3295" s="263"/>
      <c r="E3295" s="263"/>
    </row>
    <row r="3296" spans="1:5" s="84" customFormat="1">
      <c r="A3296" s="253" t="s">
        <v>752</v>
      </c>
      <c r="B3296" s="253"/>
      <c r="C3296" s="254"/>
      <c r="D3296" s="255"/>
      <c r="E3296" s="255"/>
    </row>
    <row r="3297" spans="1:5">
      <c r="A3297" s="253" t="s">
        <v>405</v>
      </c>
      <c r="B3297" s="253"/>
      <c r="C3297" s="254"/>
      <c r="D3297" s="255"/>
      <c r="E3297" s="255"/>
    </row>
    <row r="3298" spans="1:5">
      <c r="A3298" s="253" t="s">
        <v>1164</v>
      </c>
      <c r="B3298" s="253" t="s">
        <v>399</v>
      </c>
      <c r="C3298" s="254" t="s">
        <v>1095</v>
      </c>
      <c r="D3298" s="255" t="s">
        <v>1105</v>
      </c>
      <c r="E3298" s="255" t="s">
        <v>1106</v>
      </c>
    </row>
    <row r="3299" spans="1:5" ht="48.75">
      <c r="A3299" s="256" t="s">
        <v>1635</v>
      </c>
      <c r="B3299" s="256" t="s">
        <v>400</v>
      </c>
      <c r="C3299" s="257">
        <v>5.52E-5</v>
      </c>
      <c r="D3299" s="155">
        <v>41234.370000000003</v>
      </c>
      <c r="E3299" s="155">
        <f>ROUND((C3299*D3299),4)</f>
        <v>2.2761</v>
      </c>
    </row>
    <row r="3300" spans="1:5" ht="24.75">
      <c r="A3300" s="256" t="s">
        <v>1636</v>
      </c>
      <c r="B3300" s="256" t="s">
        <v>400</v>
      </c>
      <c r="C3300" s="257">
        <v>5.52E-5</v>
      </c>
      <c r="D3300" s="155">
        <v>1805.83</v>
      </c>
      <c r="E3300" s="155">
        <f>ROUND((C3300*D3300),4)</f>
        <v>9.9699999999999997E-2</v>
      </c>
    </row>
    <row r="3301" spans="1:5">
      <c r="A3301" s="253" t="s">
        <v>401</v>
      </c>
      <c r="B3301" s="253" t="s">
        <v>2</v>
      </c>
      <c r="C3301" s="254" t="s">
        <v>2</v>
      </c>
      <c r="D3301" s="255" t="s">
        <v>2</v>
      </c>
      <c r="E3301" s="255">
        <f>SUM(E3299:E3300)</f>
        <v>2.3757999999999999</v>
      </c>
    </row>
    <row r="3302" spans="1:5">
      <c r="A3302" s="253" t="s">
        <v>402</v>
      </c>
      <c r="B3302" s="253" t="s">
        <v>2</v>
      </c>
      <c r="C3302" s="254" t="s">
        <v>2</v>
      </c>
      <c r="D3302" s="255" t="s">
        <v>2</v>
      </c>
      <c r="E3302" s="255">
        <f>E3301</f>
        <v>2.3757999999999999</v>
      </c>
    </row>
    <row r="3303" spans="1:5" s="84" customFormat="1">
      <c r="A3303" s="261" t="s">
        <v>960</v>
      </c>
      <c r="B3303" s="261"/>
      <c r="C3303" s="262"/>
      <c r="D3303" s="263"/>
      <c r="E3303" s="263"/>
    </row>
    <row r="3304" spans="1:5">
      <c r="A3304" s="253" t="s">
        <v>752</v>
      </c>
      <c r="B3304" s="253"/>
      <c r="C3304" s="254"/>
      <c r="D3304" s="255"/>
      <c r="E3304" s="255"/>
    </row>
    <row r="3305" spans="1:5">
      <c r="A3305" s="253" t="s">
        <v>405</v>
      </c>
      <c r="B3305" s="253"/>
      <c r="C3305" s="254"/>
      <c r="D3305" s="255"/>
      <c r="E3305" s="255"/>
    </row>
    <row r="3306" spans="1:5">
      <c r="A3306" s="253" t="s">
        <v>1164</v>
      </c>
      <c r="B3306" s="253" t="s">
        <v>399</v>
      </c>
      <c r="C3306" s="254" t="s">
        <v>1095</v>
      </c>
      <c r="D3306" s="255" t="s">
        <v>1105</v>
      </c>
      <c r="E3306" s="255" t="s">
        <v>1106</v>
      </c>
    </row>
    <row r="3307" spans="1:5" ht="48.75">
      <c r="A3307" s="256" t="s">
        <v>1635</v>
      </c>
      <c r="B3307" s="256" t="s">
        <v>400</v>
      </c>
      <c r="C3307" s="257">
        <v>1.4100000000000001E-5</v>
      </c>
      <c r="D3307" s="155">
        <v>41234.370000000003</v>
      </c>
      <c r="E3307" s="155">
        <f>ROUND((C3307*D3307),4)</f>
        <v>0.58140000000000003</v>
      </c>
    </row>
    <row r="3308" spans="1:5" ht="24.75">
      <c r="A3308" s="256" t="s">
        <v>1636</v>
      </c>
      <c r="B3308" s="256" t="s">
        <v>400</v>
      </c>
      <c r="C3308" s="257">
        <v>1.4100000000000001E-5</v>
      </c>
      <c r="D3308" s="155">
        <v>1805.83</v>
      </c>
      <c r="E3308" s="155">
        <f>ROUND((C3308*D3308),4)</f>
        <v>2.5499999999999998E-2</v>
      </c>
    </row>
    <row r="3309" spans="1:5">
      <c r="A3309" s="253" t="s">
        <v>401</v>
      </c>
      <c r="B3309" s="253" t="s">
        <v>2</v>
      </c>
      <c r="C3309" s="254" t="s">
        <v>2</v>
      </c>
      <c r="D3309" s="255" t="s">
        <v>2</v>
      </c>
      <c r="E3309" s="255">
        <f>SUM(E3307:E3308)</f>
        <v>0.6069</v>
      </c>
    </row>
    <row r="3310" spans="1:5" s="84" customFormat="1">
      <c r="A3310" s="253" t="s">
        <v>402</v>
      </c>
      <c r="B3310" s="253" t="s">
        <v>2</v>
      </c>
      <c r="C3310" s="254" t="s">
        <v>2</v>
      </c>
      <c r="D3310" s="255" t="s">
        <v>2</v>
      </c>
      <c r="E3310" s="255">
        <f>E3309</f>
        <v>0.6069</v>
      </c>
    </row>
    <row r="3311" spans="1:5">
      <c r="A3311" s="261" t="s">
        <v>961</v>
      </c>
      <c r="B3311" s="261"/>
      <c r="C3311" s="262"/>
      <c r="D3311" s="263"/>
      <c r="E3311" s="263"/>
    </row>
    <row r="3312" spans="1:5">
      <c r="A3312" s="253" t="s">
        <v>752</v>
      </c>
      <c r="B3312" s="253"/>
      <c r="C3312" s="254"/>
      <c r="D3312" s="255"/>
      <c r="E3312" s="255"/>
    </row>
    <row r="3313" spans="1:5">
      <c r="A3313" s="253" t="s">
        <v>405</v>
      </c>
      <c r="B3313" s="253"/>
      <c r="C3313" s="254"/>
      <c r="D3313" s="255"/>
      <c r="E3313" s="255"/>
    </row>
    <row r="3314" spans="1:5">
      <c r="A3314" s="253" t="s">
        <v>1164</v>
      </c>
      <c r="B3314" s="253" t="s">
        <v>399</v>
      </c>
      <c r="C3314" s="254" t="s">
        <v>1095</v>
      </c>
      <c r="D3314" s="255" t="s">
        <v>1105</v>
      </c>
      <c r="E3314" s="255" t="s">
        <v>1106</v>
      </c>
    </row>
    <row r="3315" spans="1:5" ht="48.75">
      <c r="A3315" s="256" t="s">
        <v>1635</v>
      </c>
      <c r="B3315" s="256" t="s">
        <v>400</v>
      </c>
      <c r="C3315" s="257">
        <v>2.9000000000000002E-6</v>
      </c>
      <c r="D3315" s="155">
        <v>41234.370000000003</v>
      </c>
      <c r="E3315" s="155">
        <f>ROUND((C3315*D3315),4)</f>
        <v>0.1196</v>
      </c>
    </row>
    <row r="3316" spans="1:5" ht="24.75">
      <c r="A3316" s="256" t="s">
        <v>1636</v>
      </c>
      <c r="B3316" s="256" t="s">
        <v>400</v>
      </c>
      <c r="C3316" s="257">
        <v>2.9000000000000002E-6</v>
      </c>
      <c r="D3316" s="155">
        <v>1805.83</v>
      </c>
      <c r="E3316" s="155">
        <f>ROUND((C3316*D3316),4)</f>
        <v>5.1999999999999998E-3</v>
      </c>
    </row>
    <row r="3317" spans="1:5" s="84" customFormat="1">
      <c r="A3317" s="253" t="s">
        <v>401</v>
      </c>
      <c r="B3317" s="253" t="s">
        <v>2</v>
      </c>
      <c r="C3317" s="254" t="s">
        <v>2</v>
      </c>
      <c r="D3317" s="255" t="s">
        <v>2</v>
      </c>
      <c r="E3317" s="255">
        <f>SUM(E3315:E3316)</f>
        <v>0.12479999999999999</v>
      </c>
    </row>
    <row r="3318" spans="1:5">
      <c r="A3318" s="253" t="s">
        <v>402</v>
      </c>
      <c r="B3318" s="253" t="s">
        <v>2</v>
      </c>
      <c r="C3318" s="254" t="s">
        <v>2</v>
      </c>
      <c r="D3318" s="255" t="s">
        <v>2</v>
      </c>
      <c r="E3318" s="255">
        <f>E3317</f>
        <v>0.12479999999999999</v>
      </c>
    </row>
    <row r="3319" spans="1:5">
      <c r="A3319" s="261" t="s">
        <v>962</v>
      </c>
      <c r="B3319" s="261"/>
      <c r="C3319" s="262"/>
      <c r="D3319" s="263"/>
      <c r="E3319" s="263"/>
    </row>
    <row r="3320" spans="1:5">
      <c r="A3320" s="253" t="s">
        <v>752</v>
      </c>
      <c r="B3320" s="253"/>
      <c r="C3320" s="254"/>
      <c r="D3320" s="255"/>
      <c r="E3320" s="255"/>
    </row>
    <row r="3321" spans="1:5">
      <c r="A3321" s="253" t="s">
        <v>405</v>
      </c>
      <c r="B3321" s="253"/>
      <c r="C3321" s="254"/>
      <c r="D3321" s="255"/>
      <c r="E3321" s="255"/>
    </row>
    <row r="3322" spans="1:5">
      <c r="A3322" s="253" t="s">
        <v>1164</v>
      </c>
      <c r="B3322" s="253" t="s">
        <v>399</v>
      </c>
      <c r="C3322" s="254" t="s">
        <v>1095</v>
      </c>
      <c r="D3322" s="255" t="s">
        <v>1105</v>
      </c>
      <c r="E3322" s="255" t="s">
        <v>1106</v>
      </c>
    </row>
    <row r="3323" spans="1:5" ht="48.75">
      <c r="A3323" s="256" t="s">
        <v>1635</v>
      </c>
      <c r="B3323" s="256" t="s">
        <v>400</v>
      </c>
      <c r="C3323" s="257">
        <v>6.8999999999999997E-5</v>
      </c>
      <c r="D3323" s="155">
        <v>41234.370000000003</v>
      </c>
      <c r="E3323" s="155">
        <f>ROUND((C3323*D3323),4)</f>
        <v>2.8452000000000002</v>
      </c>
    </row>
    <row r="3324" spans="1:5" s="84" customFormat="1" ht="24.75">
      <c r="A3324" s="256" t="s">
        <v>1636</v>
      </c>
      <c r="B3324" s="256" t="s">
        <v>400</v>
      </c>
      <c r="C3324" s="257">
        <v>6.8999999999999997E-5</v>
      </c>
      <c r="D3324" s="155">
        <v>1805.83</v>
      </c>
      <c r="E3324" s="155">
        <f>ROUND((C3324*D3324),4)</f>
        <v>0.1246</v>
      </c>
    </row>
    <row r="3325" spans="1:5">
      <c r="A3325" s="253" t="s">
        <v>401</v>
      </c>
      <c r="B3325" s="253" t="s">
        <v>2</v>
      </c>
      <c r="C3325" s="254" t="s">
        <v>2</v>
      </c>
      <c r="D3325" s="255" t="s">
        <v>2</v>
      </c>
      <c r="E3325" s="255">
        <f>SUM(E3323:E3324)</f>
        <v>2.9698000000000002</v>
      </c>
    </row>
    <row r="3326" spans="1:5">
      <c r="A3326" s="253" t="s">
        <v>402</v>
      </c>
      <c r="B3326" s="253" t="s">
        <v>2</v>
      </c>
      <c r="C3326" s="254" t="s">
        <v>2</v>
      </c>
      <c r="D3326" s="255" t="s">
        <v>2</v>
      </c>
      <c r="E3326" s="255">
        <f>E3325</f>
        <v>2.9698000000000002</v>
      </c>
    </row>
    <row r="3327" spans="1:5">
      <c r="A3327" s="261" t="s">
        <v>963</v>
      </c>
      <c r="B3327" s="261"/>
      <c r="C3327" s="262"/>
      <c r="D3327" s="263"/>
      <c r="E3327" s="263"/>
    </row>
    <row r="3328" spans="1:5">
      <c r="A3328" s="253" t="s">
        <v>752</v>
      </c>
      <c r="B3328" s="253"/>
      <c r="C3328" s="254"/>
      <c r="D3328" s="255"/>
      <c r="E3328" s="255"/>
    </row>
    <row r="3329" spans="1:5">
      <c r="A3329" s="253" t="s">
        <v>405</v>
      </c>
      <c r="B3329" s="253"/>
      <c r="C3329" s="254"/>
      <c r="D3329" s="255"/>
      <c r="E3329" s="255"/>
    </row>
    <row r="3330" spans="1:5">
      <c r="A3330" s="253" t="s">
        <v>1673</v>
      </c>
      <c r="B3330" s="253" t="s">
        <v>399</v>
      </c>
      <c r="C3330" s="254" t="s">
        <v>1095</v>
      </c>
      <c r="D3330" s="255" t="s">
        <v>1096</v>
      </c>
      <c r="E3330" s="255" t="s">
        <v>1097</v>
      </c>
    </row>
    <row r="3331" spans="1:5" s="84" customFormat="1">
      <c r="A3331" s="256" t="s">
        <v>1410</v>
      </c>
      <c r="B3331" s="256" t="s">
        <v>444</v>
      </c>
      <c r="C3331" s="257">
        <v>17.66</v>
      </c>
      <c r="D3331" s="155">
        <v>3</v>
      </c>
      <c r="E3331" s="155">
        <f>ROUND((C3331*D3331),4)</f>
        <v>52.98</v>
      </c>
    </row>
    <row r="3332" spans="1:5">
      <c r="A3332" s="253" t="s">
        <v>401</v>
      </c>
      <c r="B3332" s="253" t="s">
        <v>2</v>
      </c>
      <c r="C3332" s="254" t="s">
        <v>2</v>
      </c>
      <c r="D3332" s="255" t="s">
        <v>2</v>
      </c>
      <c r="E3332" s="255">
        <f>SUM(E3331:E3331)</f>
        <v>52.98</v>
      </c>
    </row>
    <row r="3333" spans="1:5">
      <c r="A3333" s="253" t="s">
        <v>402</v>
      </c>
      <c r="B3333" s="253" t="s">
        <v>2</v>
      </c>
      <c r="C3333" s="254" t="s">
        <v>2</v>
      </c>
      <c r="D3333" s="255" t="s">
        <v>2</v>
      </c>
      <c r="E3333" s="255">
        <f>E3332</f>
        <v>52.98</v>
      </c>
    </row>
    <row r="3334" spans="1:5">
      <c r="A3334" s="261" t="s">
        <v>964</v>
      </c>
      <c r="B3334" s="261"/>
      <c r="C3334" s="262"/>
      <c r="D3334" s="263"/>
      <c r="E3334" s="263"/>
    </row>
    <row r="3335" spans="1:5">
      <c r="A3335" s="253" t="s">
        <v>754</v>
      </c>
      <c r="B3335" s="253"/>
      <c r="C3335" s="254"/>
      <c r="D3335" s="255"/>
      <c r="E3335" s="255"/>
    </row>
    <row r="3336" spans="1:5">
      <c r="A3336" s="253" t="s">
        <v>405</v>
      </c>
      <c r="B3336" s="253"/>
      <c r="C3336" s="254"/>
      <c r="D3336" s="255"/>
      <c r="E3336" s="255"/>
    </row>
    <row r="3337" spans="1:5">
      <c r="A3337" s="253" t="s">
        <v>1164</v>
      </c>
      <c r="B3337" s="253" t="s">
        <v>399</v>
      </c>
      <c r="C3337" s="254" t="s">
        <v>1095</v>
      </c>
      <c r="D3337" s="255" t="s">
        <v>1105</v>
      </c>
      <c r="E3337" s="255" t="s">
        <v>1106</v>
      </c>
    </row>
    <row r="3338" spans="1:5" s="84" customFormat="1" ht="24.75">
      <c r="A3338" s="256" t="s">
        <v>1765</v>
      </c>
      <c r="B3338" s="256" t="s">
        <v>400</v>
      </c>
      <c r="C3338" s="257">
        <v>5.7599999999999997E-5</v>
      </c>
      <c r="D3338" s="155">
        <v>50426.05</v>
      </c>
      <c r="E3338" s="155">
        <f>ROUND((C3338*D3338),4)</f>
        <v>2.9045000000000001</v>
      </c>
    </row>
    <row r="3339" spans="1:5">
      <c r="A3339" s="253" t="s">
        <v>401</v>
      </c>
      <c r="B3339" s="253" t="s">
        <v>2</v>
      </c>
      <c r="C3339" s="254" t="s">
        <v>2</v>
      </c>
      <c r="D3339" s="255" t="s">
        <v>2</v>
      </c>
      <c r="E3339" s="255">
        <f>SUM(E3338:E3338)</f>
        <v>2.9045000000000001</v>
      </c>
    </row>
    <row r="3340" spans="1:5">
      <c r="A3340" s="253" t="s">
        <v>402</v>
      </c>
      <c r="B3340" s="253" t="s">
        <v>2</v>
      </c>
      <c r="C3340" s="254" t="s">
        <v>2</v>
      </c>
      <c r="D3340" s="255" t="s">
        <v>2</v>
      </c>
      <c r="E3340" s="255">
        <f>E3339</f>
        <v>2.9045000000000001</v>
      </c>
    </row>
    <row r="3341" spans="1:5">
      <c r="A3341" s="261" t="s">
        <v>965</v>
      </c>
      <c r="B3341" s="261"/>
      <c r="C3341" s="262"/>
      <c r="D3341" s="263"/>
      <c r="E3341" s="263"/>
    </row>
    <row r="3342" spans="1:5">
      <c r="A3342" s="253" t="s">
        <v>754</v>
      </c>
      <c r="B3342" s="253"/>
      <c r="C3342" s="254"/>
      <c r="D3342" s="255"/>
      <c r="E3342" s="255"/>
    </row>
    <row r="3343" spans="1:5">
      <c r="A3343" s="253" t="s">
        <v>405</v>
      </c>
      <c r="B3343" s="253"/>
      <c r="C3343" s="254"/>
      <c r="D3343" s="255"/>
      <c r="E3343" s="255"/>
    </row>
    <row r="3344" spans="1:5">
      <c r="A3344" s="253" t="s">
        <v>1164</v>
      </c>
      <c r="B3344" s="253" t="s">
        <v>399</v>
      </c>
      <c r="C3344" s="254" t="s">
        <v>1095</v>
      </c>
      <c r="D3344" s="255" t="s">
        <v>1105</v>
      </c>
      <c r="E3344" s="255" t="s">
        <v>1106</v>
      </c>
    </row>
    <row r="3345" spans="1:5" ht="24.75">
      <c r="A3345" s="256" t="s">
        <v>1765</v>
      </c>
      <c r="B3345" s="256" t="s">
        <v>400</v>
      </c>
      <c r="C3345" s="257">
        <v>2.1100000000000001E-5</v>
      </c>
      <c r="D3345" s="155">
        <v>50426.05</v>
      </c>
      <c r="E3345" s="155">
        <f>ROUND((C3345*D3345),4)</f>
        <v>1.0640000000000001</v>
      </c>
    </row>
    <row r="3346" spans="1:5">
      <c r="A3346" s="253" t="s">
        <v>401</v>
      </c>
      <c r="B3346" s="253" t="s">
        <v>2</v>
      </c>
      <c r="C3346" s="254" t="s">
        <v>2</v>
      </c>
      <c r="D3346" s="255" t="s">
        <v>2</v>
      </c>
      <c r="E3346" s="255">
        <f>SUM(E3345:E3345)</f>
        <v>1.0640000000000001</v>
      </c>
    </row>
    <row r="3347" spans="1:5">
      <c r="A3347" s="253" t="s">
        <v>402</v>
      </c>
      <c r="B3347" s="253" t="s">
        <v>2</v>
      </c>
      <c r="C3347" s="254" t="s">
        <v>2</v>
      </c>
      <c r="D3347" s="255" t="s">
        <v>2</v>
      </c>
      <c r="E3347" s="255">
        <f>E3346</f>
        <v>1.0640000000000001</v>
      </c>
    </row>
    <row r="3348" spans="1:5">
      <c r="A3348" s="261" t="s">
        <v>966</v>
      </c>
      <c r="B3348" s="261"/>
      <c r="C3348" s="262"/>
      <c r="D3348" s="263"/>
      <c r="E3348" s="263"/>
    </row>
    <row r="3349" spans="1:5" s="84" customFormat="1">
      <c r="A3349" s="253" t="s">
        <v>754</v>
      </c>
      <c r="B3349" s="253"/>
      <c r="C3349" s="254"/>
      <c r="D3349" s="255"/>
      <c r="E3349" s="255"/>
    </row>
    <row r="3350" spans="1:5">
      <c r="A3350" s="253" t="s">
        <v>405</v>
      </c>
      <c r="B3350" s="253"/>
      <c r="C3350" s="254"/>
      <c r="D3350" s="255"/>
      <c r="E3350" s="255"/>
    </row>
    <row r="3351" spans="1:5">
      <c r="A3351" s="253" t="s">
        <v>1164</v>
      </c>
      <c r="B3351" s="253" t="s">
        <v>399</v>
      </c>
      <c r="C3351" s="254" t="s">
        <v>1095</v>
      </c>
      <c r="D3351" s="255" t="s">
        <v>1105</v>
      </c>
      <c r="E3351" s="255" t="s">
        <v>1106</v>
      </c>
    </row>
    <row r="3352" spans="1:5" ht="24.75">
      <c r="A3352" s="256" t="s">
        <v>1765</v>
      </c>
      <c r="B3352" s="256" t="s">
        <v>400</v>
      </c>
      <c r="C3352" s="257">
        <v>4.0000000000000003E-5</v>
      </c>
      <c r="D3352" s="155">
        <v>50426.05</v>
      </c>
      <c r="E3352" s="155">
        <f>ROUND((C3352*D3352),4)</f>
        <v>2.0169999999999999</v>
      </c>
    </row>
    <row r="3353" spans="1:5">
      <c r="A3353" s="253" t="s">
        <v>401</v>
      </c>
      <c r="B3353" s="253" t="s">
        <v>2</v>
      </c>
      <c r="C3353" s="254" t="s">
        <v>2</v>
      </c>
      <c r="D3353" s="255" t="s">
        <v>2</v>
      </c>
      <c r="E3353" s="255">
        <f>SUM(E3352:E3352)</f>
        <v>2.0169999999999999</v>
      </c>
    </row>
    <row r="3354" spans="1:5">
      <c r="A3354" s="253" t="s">
        <v>402</v>
      </c>
      <c r="B3354" s="253" t="s">
        <v>2</v>
      </c>
      <c r="C3354" s="254" t="s">
        <v>2</v>
      </c>
      <c r="D3354" s="255" t="s">
        <v>2</v>
      </c>
      <c r="E3354" s="255">
        <f>E3353</f>
        <v>2.0169999999999999</v>
      </c>
    </row>
    <row r="3355" spans="1:5">
      <c r="A3355" s="261" t="s">
        <v>967</v>
      </c>
      <c r="B3355" s="261"/>
      <c r="C3355" s="262"/>
      <c r="D3355" s="263"/>
      <c r="E3355" s="263"/>
    </row>
    <row r="3356" spans="1:5">
      <c r="A3356" s="253" t="s">
        <v>756</v>
      </c>
      <c r="B3356" s="253"/>
      <c r="C3356" s="254"/>
      <c r="D3356" s="255"/>
      <c r="E3356" s="255"/>
    </row>
    <row r="3357" spans="1:5">
      <c r="A3357" s="253" t="s">
        <v>405</v>
      </c>
      <c r="B3357" s="253"/>
      <c r="C3357" s="254"/>
      <c r="D3357" s="255"/>
      <c r="E3357" s="255"/>
    </row>
    <row r="3358" spans="1:5">
      <c r="A3358" s="253" t="s">
        <v>1164</v>
      </c>
      <c r="B3358" s="253" t="s">
        <v>399</v>
      </c>
      <c r="C3358" s="254" t="s">
        <v>1095</v>
      </c>
      <c r="D3358" s="255" t="s">
        <v>1105</v>
      </c>
      <c r="E3358" s="255" t="s">
        <v>1106</v>
      </c>
    </row>
    <row r="3359" spans="1:5" ht="24.75">
      <c r="A3359" s="256" t="s">
        <v>1637</v>
      </c>
      <c r="B3359" s="256" t="s">
        <v>400</v>
      </c>
      <c r="C3359" s="257">
        <v>6.0000000000000002E-5</v>
      </c>
      <c r="D3359" s="155">
        <v>43273.5</v>
      </c>
      <c r="E3359" s="155">
        <f>ROUND((C3359*D3359),4)</f>
        <v>2.5964</v>
      </c>
    </row>
    <row r="3360" spans="1:5">
      <c r="A3360" s="253" t="s">
        <v>401</v>
      </c>
      <c r="B3360" s="253" t="s">
        <v>2</v>
      </c>
      <c r="C3360" s="254" t="s">
        <v>2</v>
      </c>
      <c r="D3360" s="255" t="s">
        <v>2</v>
      </c>
      <c r="E3360" s="255">
        <f>SUM(E3359:E3359)</f>
        <v>2.5964</v>
      </c>
    </row>
    <row r="3361" spans="1:5">
      <c r="A3361" s="253" t="s">
        <v>402</v>
      </c>
      <c r="B3361" s="253" t="s">
        <v>2</v>
      </c>
      <c r="C3361" s="254" t="s">
        <v>2</v>
      </c>
      <c r="D3361" s="255" t="s">
        <v>2</v>
      </c>
      <c r="E3361" s="255">
        <f>E3360</f>
        <v>2.5964</v>
      </c>
    </row>
    <row r="3362" spans="1:5">
      <c r="A3362" s="261" t="s">
        <v>968</v>
      </c>
      <c r="B3362" s="261"/>
      <c r="C3362" s="262"/>
      <c r="D3362" s="263"/>
      <c r="E3362" s="263"/>
    </row>
    <row r="3363" spans="1:5" s="84" customFormat="1">
      <c r="A3363" s="253" t="s">
        <v>756</v>
      </c>
      <c r="B3363" s="253"/>
      <c r="C3363" s="254"/>
      <c r="D3363" s="255"/>
      <c r="E3363" s="255"/>
    </row>
    <row r="3364" spans="1:5">
      <c r="A3364" s="253" t="s">
        <v>405</v>
      </c>
      <c r="B3364" s="253"/>
      <c r="C3364" s="254"/>
      <c r="D3364" s="255"/>
      <c r="E3364" s="255"/>
    </row>
    <row r="3365" spans="1:5">
      <c r="A3365" s="253" t="s">
        <v>1164</v>
      </c>
      <c r="B3365" s="253" t="s">
        <v>399</v>
      </c>
      <c r="C3365" s="254" t="s">
        <v>1095</v>
      </c>
      <c r="D3365" s="255" t="s">
        <v>1105</v>
      </c>
      <c r="E3365" s="255" t="s">
        <v>1106</v>
      </c>
    </row>
    <row r="3366" spans="1:5" ht="24.75">
      <c r="A3366" s="256" t="s">
        <v>1637</v>
      </c>
      <c r="B3366" s="256" t="s">
        <v>400</v>
      </c>
      <c r="C3366" s="257">
        <v>1.4399999999999999E-5</v>
      </c>
      <c r="D3366" s="155">
        <v>43273.5</v>
      </c>
      <c r="E3366" s="155">
        <f>ROUND((C3366*D3366),4)</f>
        <v>0.62309999999999999</v>
      </c>
    </row>
    <row r="3367" spans="1:5">
      <c r="A3367" s="253" t="s">
        <v>401</v>
      </c>
      <c r="B3367" s="253" t="s">
        <v>2</v>
      </c>
      <c r="C3367" s="254" t="s">
        <v>2</v>
      </c>
      <c r="D3367" s="255" t="s">
        <v>2</v>
      </c>
      <c r="E3367" s="255">
        <f>SUM(E3366:E3366)</f>
        <v>0.62309999999999999</v>
      </c>
    </row>
    <row r="3368" spans="1:5">
      <c r="A3368" s="253" t="s">
        <v>402</v>
      </c>
      <c r="B3368" s="253" t="s">
        <v>2</v>
      </c>
      <c r="C3368" s="254" t="s">
        <v>2</v>
      </c>
      <c r="D3368" s="255" t="s">
        <v>2</v>
      </c>
      <c r="E3368" s="255">
        <f>E3367</f>
        <v>0.62309999999999999</v>
      </c>
    </row>
    <row r="3369" spans="1:5">
      <c r="A3369" s="261" t="s">
        <v>969</v>
      </c>
      <c r="B3369" s="261"/>
      <c r="C3369" s="262"/>
      <c r="D3369" s="263"/>
      <c r="E3369" s="263"/>
    </row>
    <row r="3370" spans="1:5" s="84" customFormat="1">
      <c r="A3370" s="253" t="s">
        <v>756</v>
      </c>
      <c r="B3370" s="253"/>
      <c r="C3370" s="254"/>
      <c r="D3370" s="255"/>
      <c r="E3370" s="255"/>
    </row>
    <row r="3371" spans="1:5">
      <c r="A3371" s="253" t="s">
        <v>405</v>
      </c>
      <c r="B3371" s="253"/>
      <c r="C3371" s="254"/>
      <c r="D3371" s="255"/>
      <c r="E3371" s="255"/>
    </row>
    <row r="3372" spans="1:5">
      <c r="A3372" s="253" t="s">
        <v>1164</v>
      </c>
      <c r="B3372" s="253" t="s">
        <v>399</v>
      </c>
      <c r="C3372" s="254" t="s">
        <v>1095</v>
      </c>
      <c r="D3372" s="255" t="s">
        <v>1105</v>
      </c>
      <c r="E3372" s="255" t="s">
        <v>1106</v>
      </c>
    </row>
    <row r="3373" spans="1:5" ht="24.75">
      <c r="A3373" s="256" t="s">
        <v>1637</v>
      </c>
      <c r="B3373" s="256" t="s">
        <v>400</v>
      </c>
      <c r="C3373" s="257">
        <v>3.0000000000000001E-6</v>
      </c>
      <c r="D3373" s="155">
        <v>43273.5</v>
      </c>
      <c r="E3373" s="155">
        <f>ROUND((C3373*D3373),4)</f>
        <v>0.1298</v>
      </c>
    </row>
    <row r="3374" spans="1:5">
      <c r="A3374" s="253" t="s">
        <v>401</v>
      </c>
      <c r="B3374" s="253" t="s">
        <v>2</v>
      </c>
      <c r="C3374" s="254" t="s">
        <v>2</v>
      </c>
      <c r="D3374" s="255" t="s">
        <v>2</v>
      </c>
      <c r="E3374" s="255">
        <f>SUM(E3373:E3373)</f>
        <v>0.1298</v>
      </c>
    </row>
    <row r="3375" spans="1:5">
      <c r="A3375" s="253" t="s">
        <v>402</v>
      </c>
      <c r="B3375" s="253" t="s">
        <v>2</v>
      </c>
      <c r="C3375" s="254" t="s">
        <v>2</v>
      </c>
      <c r="D3375" s="255" t="s">
        <v>2</v>
      </c>
      <c r="E3375" s="255">
        <f>E3374</f>
        <v>0.1298</v>
      </c>
    </row>
    <row r="3376" spans="1:5">
      <c r="A3376" s="261" t="s">
        <v>970</v>
      </c>
      <c r="B3376" s="261"/>
      <c r="C3376" s="262"/>
      <c r="D3376" s="263"/>
      <c r="E3376" s="263"/>
    </row>
    <row r="3377" spans="1:5" s="84" customFormat="1">
      <c r="A3377" s="253" t="s">
        <v>756</v>
      </c>
      <c r="B3377" s="253"/>
      <c r="C3377" s="254"/>
      <c r="D3377" s="255"/>
      <c r="E3377" s="255"/>
    </row>
    <row r="3378" spans="1:5">
      <c r="A3378" s="253" t="s">
        <v>405</v>
      </c>
      <c r="B3378" s="253"/>
      <c r="C3378" s="254"/>
      <c r="D3378" s="255"/>
      <c r="E3378" s="255"/>
    </row>
    <row r="3379" spans="1:5">
      <c r="A3379" s="253" t="s">
        <v>1164</v>
      </c>
      <c r="B3379" s="253" t="s">
        <v>399</v>
      </c>
      <c r="C3379" s="254" t="s">
        <v>1095</v>
      </c>
      <c r="D3379" s="255" t="s">
        <v>1105</v>
      </c>
      <c r="E3379" s="255" t="s">
        <v>1106</v>
      </c>
    </row>
    <row r="3380" spans="1:5" ht="24.75">
      <c r="A3380" s="256" t="s">
        <v>1637</v>
      </c>
      <c r="B3380" s="256" t="s">
        <v>400</v>
      </c>
      <c r="C3380" s="257">
        <v>8.0000000000000007E-5</v>
      </c>
      <c r="D3380" s="155">
        <v>43273.5</v>
      </c>
      <c r="E3380" s="155">
        <f>ROUND((C3380*D3380),4)</f>
        <v>3.4619</v>
      </c>
    </row>
    <row r="3381" spans="1:5">
      <c r="A3381" s="253" t="s">
        <v>401</v>
      </c>
      <c r="B3381" s="253" t="s">
        <v>2</v>
      </c>
      <c r="C3381" s="254" t="s">
        <v>2</v>
      </c>
      <c r="D3381" s="255" t="s">
        <v>2</v>
      </c>
      <c r="E3381" s="255">
        <f>SUM(E3380:E3380)</f>
        <v>3.4619</v>
      </c>
    </row>
    <row r="3382" spans="1:5">
      <c r="A3382" s="253" t="s">
        <v>402</v>
      </c>
      <c r="B3382" s="253" t="s">
        <v>2</v>
      </c>
      <c r="C3382" s="254" t="s">
        <v>2</v>
      </c>
      <c r="D3382" s="255" t="s">
        <v>2</v>
      </c>
      <c r="E3382" s="255">
        <f>E3381</f>
        <v>3.4619</v>
      </c>
    </row>
    <row r="3383" spans="1:5">
      <c r="A3383" s="261" t="s">
        <v>971</v>
      </c>
      <c r="B3383" s="261"/>
      <c r="C3383" s="262"/>
      <c r="D3383" s="263"/>
      <c r="E3383" s="263"/>
    </row>
    <row r="3384" spans="1:5">
      <c r="A3384" s="253" t="s">
        <v>756</v>
      </c>
      <c r="B3384" s="253"/>
      <c r="C3384" s="254"/>
      <c r="D3384" s="255"/>
      <c r="E3384" s="255"/>
    </row>
    <row r="3385" spans="1:5">
      <c r="A3385" s="253" t="s">
        <v>405</v>
      </c>
      <c r="B3385" s="253"/>
      <c r="C3385" s="254"/>
      <c r="D3385" s="255"/>
      <c r="E3385" s="255"/>
    </row>
    <row r="3386" spans="1:5">
      <c r="A3386" s="253" t="s">
        <v>1673</v>
      </c>
      <c r="B3386" s="253" t="s">
        <v>399</v>
      </c>
      <c r="C3386" s="254" t="s">
        <v>1095</v>
      </c>
      <c r="D3386" s="255" t="s">
        <v>1096</v>
      </c>
      <c r="E3386" s="255" t="s">
        <v>1097</v>
      </c>
    </row>
    <row r="3387" spans="1:5" s="84" customFormat="1">
      <c r="A3387" s="256" t="s">
        <v>1632</v>
      </c>
      <c r="B3387" s="256" t="s">
        <v>444</v>
      </c>
      <c r="C3387" s="257">
        <v>14.87</v>
      </c>
      <c r="D3387" s="155">
        <v>3.63</v>
      </c>
      <c r="E3387" s="155">
        <f>ROUND((C3387*D3387),4)</f>
        <v>53.978099999999998</v>
      </c>
    </row>
    <row r="3388" spans="1:5">
      <c r="A3388" s="253" t="s">
        <v>401</v>
      </c>
      <c r="B3388" s="253" t="s">
        <v>2</v>
      </c>
      <c r="C3388" s="254" t="s">
        <v>2</v>
      </c>
      <c r="D3388" s="255" t="s">
        <v>2</v>
      </c>
      <c r="E3388" s="255">
        <f>SUM(E3387:E3387)</f>
        <v>53.978099999999998</v>
      </c>
    </row>
    <row r="3389" spans="1:5">
      <c r="A3389" s="253" t="s">
        <v>402</v>
      </c>
      <c r="B3389" s="253" t="s">
        <v>2</v>
      </c>
      <c r="C3389" s="254" t="s">
        <v>2</v>
      </c>
      <c r="D3389" s="255" t="s">
        <v>2</v>
      </c>
      <c r="E3389" s="255">
        <f>E3388</f>
        <v>53.978099999999998</v>
      </c>
    </row>
    <row r="3390" spans="1:5">
      <c r="A3390" s="261" t="s">
        <v>972</v>
      </c>
      <c r="B3390" s="261"/>
      <c r="C3390" s="262"/>
      <c r="D3390" s="263"/>
      <c r="E3390" s="263"/>
    </row>
    <row r="3391" spans="1:5">
      <c r="A3391" s="253" t="s">
        <v>758</v>
      </c>
      <c r="B3391" s="253"/>
      <c r="C3391" s="254"/>
      <c r="D3391" s="255"/>
      <c r="E3391" s="255"/>
    </row>
    <row r="3392" spans="1:5">
      <c r="A3392" s="253" t="s">
        <v>405</v>
      </c>
      <c r="B3392" s="253"/>
      <c r="C3392" s="254"/>
      <c r="D3392" s="255"/>
      <c r="E3392" s="255"/>
    </row>
    <row r="3393" spans="1:5">
      <c r="A3393" s="253" t="s">
        <v>1164</v>
      </c>
      <c r="B3393" s="253" t="s">
        <v>399</v>
      </c>
      <c r="C3393" s="254" t="s">
        <v>1095</v>
      </c>
      <c r="D3393" s="255" t="s">
        <v>1105</v>
      </c>
      <c r="E3393" s="255" t="s">
        <v>1106</v>
      </c>
    </row>
    <row r="3394" spans="1:5" s="84" customFormat="1" ht="24.75">
      <c r="A3394" s="256" t="s">
        <v>1638</v>
      </c>
      <c r="B3394" s="256" t="s">
        <v>400</v>
      </c>
      <c r="C3394" s="257">
        <v>7.2000000000000002E-5</v>
      </c>
      <c r="D3394" s="155">
        <v>38446.949999999997</v>
      </c>
      <c r="E3394" s="155">
        <f>ROUND((C3394*D3394),4)</f>
        <v>2.7682000000000002</v>
      </c>
    </row>
    <row r="3395" spans="1:5">
      <c r="A3395" s="253" t="s">
        <v>401</v>
      </c>
      <c r="B3395" s="253" t="s">
        <v>2</v>
      </c>
      <c r="C3395" s="254" t="s">
        <v>2</v>
      </c>
      <c r="D3395" s="255" t="s">
        <v>2</v>
      </c>
      <c r="E3395" s="255">
        <f>SUM(E3394:E3394)</f>
        <v>2.7682000000000002</v>
      </c>
    </row>
    <row r="3396" spans="1:5">
      <c r="A3396" s="253" t="s">
        <v>402</v>
      </c>
      <c r="B3396" s="253" t="s">
        <v>2</v>
      </c>
      <c r="C3396" s="254" t="s">
        <v>2</v>
      </c>
      <c r="D3396" s="255" t="s">
        <v>2</v>
      </c>
      <c r="E3396" s="255">
        <f>E3395</f>
        <v>2.7682000000000002</v>
      </c>
    </row>
    <row r="3397" spans="1:5">
      <c r="A3397" s="261" t="s">
        <v>973</v>
      </c>
      <c r="B3397" s="261"/>
      <c r="C3397" s="262"/>
      <c r="D3397" s="263"/>
      <c r="E3397" s="263"/>
    </row>
    <row r="3398" spans="1:5">
      <c r="A3398" s="253" t="s">
        <v>758</v>
      </c>
      <c r="B3398" s="253"/>
      <c r="C3398" s="254"/>
      <c r="D3398" s="255"/>
      <c r="E3398" s="255"/>
    </row>
    <row r="3399" spans="1:5">
      <c r="A3399" s="253" t="s">
        <v>405</v>
      </c>
      <c r="B3399" s="253"/>
      <c r="C3399" s="254"/>
      <c r="D3399" s="255"/>
      <c r="E3399" s="255"/>
    </row>
    <row r="3400" spans="1:5">
      <c r="A3400" s="253" t="s">
        <v>1164</v>
      </c>
      <c r="B3400" s="253" t="s">
        <v>399</v>
      </c>
      <c r="C3400" s="254" t="s">
        <v>1095</v>
      </c>
      <c r="D3400" s="255" t="s">
        <v>1105</v>
      </c>
      <c r="E3400" s="255" t="s">
        <v>1106</v>
      </c>
    </row>
    <row r="3401" spans="1:5" ht="24.75">
      <c r="A3401" s="256" t="s">
        <v>1638</v>
      </c>
      <c r="B3401" s="256" t="s">
        <v>400</v>
      </c>
      <c r="C3401" s="257">
        <v>2.16E-5</v>
      </c>
      <c r="D3401" s="155">
        <v>38446.949999999997</v>
      </c>
      <c r="E3401" s="155">
        <f>ROUND((C3401*D3401),4)</f>
        <v>0.83050000000000002</v>
      </c>
    </row>
    <row r="3402" spans="1:5" s="84" customFormat="1">
      <c r="A3402" s="253" t="s">
        <v>401</v>
      </c>
      <c r="B3402" s="253" t="s">
        <v>2</v>
      </c>
      <c r="C3402" s="254" t="s">
        <v>2</v>
      </c>
      <c r="D3402" s="255" t="s">
        <v>2</v>
      </c>
      <c r="E3402" s="255">
        <f>SUM(E3401:E3401)</f>
        <v>0.83050000000000002</v>
      </c>
    </row>
    <row r="3403" spans="1:5">
      <c r="A3403" s="253" t="s">
        <v>402</v>
      </c>
      <c r="B3403" s="253" t="s">
        <v>2</v>
      </c>
      <c r="C3403" s="254" t="s">
        <v>2</v>
      </c>
      <c r="D3403" s="255" t="s">
        <v>2</v>
      </c>
      <c r="E3403" s="255">
        <f>E3402</f>
        <v>0.83050000000000002</v>
      </c>
    </row>
    <row r="3404" spans="1:5">
      <c r="A3404" s="261" t="s">
        <v>974</v>
      </c>
      <c r="B3404" s="261"/>
      <c r="C3404" s="262"/>
      <c r="D3404" s="263"/>
      <c r="E3404" s="263"/>
    </row>
    <row r="3405" spans="1:5">
      <c r="A3405" s="253" t="s">
        <v>758</v>
      </c>
      <c r="B3405" s="253"/>
      <c r="C3405" s="254"/>
      <c r="D3405" s="255"/>
      <c r="E3405" s="255"/>
    </row>
    <row r="3406" spans="1:5">
      <c r="A3406" s="253" t="s">
        <v>405</v>
      </c>
      <c r="B3406" s="253"/>
      <c r="C3406" s="254"/>
      <c r="D3406" s="255"/>
      <c r="E3406" s="255"/>
    </row>
    <row r="3407" spans="1:5">
      <c r="A3407" s="253" t="s">
        <v>1164</v>
      </c>
      <c r="B3407" s="253" t="s">
        <v>399</v>
      </c>
      <c r="C3407" s="254" t="s">
        <v>1095</v>
      </c>
      <c r="D3407" s="255" t="s">
        <v>1105</v>
      </c>
      <c r="E3407" s="255" t="s">
        <v>1106</v>
      </c>
    </row>
    <row r="3408" spans="1:5" ht="24.75">
      <c r="A3408" s="256" t="s">
        <v>1638</v>
      </c>
      <c r="B3408" s="256" t="s">
        <v>400</v>
      </c>
      <c r="C3408" s="257">
        <v>6.9999999999999994E-5</v>
      </c>
      <c r="D3408" s="155">
        <v>38446.949999999997</v>
      </c>
      <c r="E3408" s="155">
        <f>ROUND((C3408*D3408),4)</f>
        <v>2.6913</v>
      </c>
    </row>
    <row r="3409" spans="1:5">
      <c r="A3409" s="253" t="s">
        <v>401</v>
      </c>
      <c r="B3409" s="253" t="s">
        <v>2</v>
      </c>
      <c r="C3409" s="254" t="s">
        <v>2</v>
      </c>
      <c r="D3409" s="255" t="s">
        <v>2</v>
      </c>
      <c r="E3409" s="255">
        <f>SUM(E3408:E3408)</f>
        <v>2.6913</v>
      </c>
    </row>
    <row r="3410" spans="1:5">
      <c r="A3410" s="253" t="s">
        <v>402</v>
      </c>
      <c r="B3410" s="253" t="s">
        <v>2</v>
      </c>
      <c r="C3410" s="254" t="s">
        <v>2</v>
      </c>
      <c r="D3410" s="255" t="s">
        <v>2</v>
      </c>
      <c r="E3410" s="255">
        <f>E3409</f>
        <v>2.6913</v>
      </c>
    </row>
    <row r="3411" spans="1:5">
      <c r="A3411" s="261" t="s">
        <v>975</v>
      </c>
      <c r="B3411" s="261"/>
      <c r="C3411" s="262"/>
      <c r="D3411" s="263"/>
      <c r="E3411" s="263"/>
    </row>
    <row r="3412" spans="1:5" s="84" customFormat="1">
      <c r="A3412" s="253" t="s">
        <v>758</v>
      </c>
      <c r="B3412" s="253"/>
      <c r="C3412" s="254"/>
      <c r="D3412" s="255"/>
      <c r="E3412" s="255"/>
    </row>
    <row r="3413" spans="1:5">
      <c r="A3413" s="253" t="s">
        <v>405</v>
      </c>
      <c r="B3413" s="253"/>
      <c r="C3413" s="254"/>
      <c r="D3413" s="255"/>
      <c r="E3413" s="255"/>
    </row>
    <row r="3414" spans="1:5">
      <c r="A3414" s="253" t="s">
        <v>1673</v>
      </c>
      <c r="B3414" s="253" t="s">
        <v>399</v>
      </c>
      <c r="C3414" s="254" t="s">
        <v>1095</v>
      </c>
      <c r="D3414" s="255" t="s">
        <v>1096</v>
      </c>
      <c r="E3414" s="255" t="s">
        <v>1097</v>
      </c>
    </row>
    <row r="3415" spans="1:5">
      <c r="A3415" s="256" t="s">
        <v>1410</v>
      </c>
      <c r="B3415" s="256" t="s">
        <v>444</v>
      </c>
      <c r="C3415" s="257">
        <v>2.06</v>
      </c>
      <c r="D3415" s="155">
        <v>3</v>
      </c>
      <c r="E3415" s="155">
        <f>ROUND((C3415*D3415),4)</f>
        <v>6.18</v>
      </c>
    </row>
    <row r="3416" spans="1:5">
      <c r="A3416" s="253" t="s">
        <v>401</v>
      </c>
      <c r="B3416" s="253" t="s">
        <v>2</v>
      </c>
      <c r="C3416" s="254" t="s">
        <v>2</v>
      </c>
      <c r="D3416" s="255" t="s">
        <v>2</v>
      </c>
      <c r="E3416" s="255">
        <f>SUM(E3415:E3415)</f>
        <v>6.18</v>
      </c>
    </row>
    <row r="3417" spans="1:5">
      <c r="A3417" s="253" t="s">
        <v>402</v>
      </c>
      <c r="B3417" s="253" t="s">
        <v>2</v>
      </c>
      <c r="C3417" s="254" t="s">
        <v>2</v>
      </c>
      <c r="D3417" s="255" t="s">
        <v>2</v>
      </c>
      <c r="E3417" s="255">
        <f>E3416</f>
        <v>6.18</v>
      </c>
    </row>
    <row r="3418" spans="1:5">
      <c r="A3418" s="261" t="s">
        <v>976</v>
      </c>
      <c r="B3418" s="261"/>
      <c r="C3418" s="262"/>
      <c r="D3418" s="263"/>
      <c r="E3418" s="263"/>
    </row>
    <row r="3419" spans="1:5" s="84" customFormat="1">
      <c r="A3419" s="253" t="s">
        <v>617</v>
      </c>
      <c r="B3419" s="253"/>
      <c r="C3419" s="254"/>
      <c r="D3419" s="255"/>
      <c r="E3419" s="255"/>
    </row>
    <row r="3420" spans="1:5">
      <c r="A3420" s="253" t="s">
        <v>405</v>
      </c>
      <c r="B3420" s="253"/>
      <c r="C3420" s="254"/>
      <c r="D3420" s="255"/>
      <c r="E3420" s="255"/>
    </row>
    <row r="3421" spans="1:5">
      <c r="A3421" s="253" t="s">
        <v>1164</v>
      </c>
      <c r="B3421" s="253" t="s">
        <v>399</v>
      </c>
      <c r="C3421" s="254" t="s">
        <v>1095</v>
      </c>
      <c r="D3421" s="255" t="s">
        <v>1105</v>
      </c>
      <c r="E3421" s="255" t="s">
        <v>1106</v>
      </c>
    </row>
    <row r="3422" spans="1:5" ht="24.75">
      <c r="A3422" s="256" t="s">
        <v>1581</v>
      </c>
      <c r="B3422" s="256" t="s">
        <v>400</v>
      </c>
      <c r="C3422" s="257">
        <v>1.5699999999999999E-5</v>
      </c>
      <c r="D3422" s="155">
        <v>328828.58</v>
      </c>
      <c r="E3422" s="155">
        <f>ROUND((C3422*D3422),4)</f>
        <v>5.1626000000000003</v>
      </c>
    </row>
    <row r="3423" spans="1:5">
      <c r="A3423" s="253" t="s">
        <v>401</v>
      </c>
      <c r="B3423" s="253" t="s">
        <v>2</v>
      </c>
      <c r="C3423" s="254" t="s">
        <v>2</v>
      </c>
      <c r="D3423" s="255" t="s">
        <v>2</v>
      </c>
      <c r="E3423" s="255">
        <f>SUM(E3422:E3422)</f>
        <v>5.1626000000000003</v>
      </c>
    </row>
    <row r="3424" spans="1:5">
      <c r="A3424" s="253" t="s">
        <v>402</v>
      </c>
      <c r="B3424" s="253" t="s">
        <v>2</v>
      </c>
      <c r="C3424" s="254" t="s">
        <v>2</v>
      </c>
      <c r="D3424" s="255" t="s">
        <v>2</v>
      </c>
      <c r="E3424" s="255">
        <f>E3423</f>
        <v>5.1626000000000003</v>
      </c>
    </row>
    <row r="3425" spans="1:5">
      <c r="A3425" s="261" t="s">
        <v>977</v>
      </c>
      <c r="B3425" s="261"/>
      <c r="C3425" s="262"/>
      <c r="D3425" s="263"/>
      <c r="E3425" s="263"/>
    </row>
    <row r="3426" spans="1:5">
      <c r="A3426" s="253" t="s">
        <v>978</v>
      </c>
      <c r="B3426" s="253"/>
      <c r="C3426" s="254"/>
      <c r="D3426" s="255"/>
      <c r="E3426" s="255"/>
    </row>
    <row r="3427" spans="1:5" s="84" customFormat="1">
      <c r="A3427" s="253" t="s">
        <v>450</v>
      </c>
      <c r="B3427" s="253"/>
      <c r="C3427" s="254"/>
      <c r="D3427" s="255"/>
      <c r="E3427" s="255"/>
    </row>
    <row r="3428" spans="1:5">
      <c r="A3428" s="253" t="s">
        <v>1673</v>
      </c>
      <c r="B3428" s="253" t="s">
        <v>399</v>
      </c>
      <c r="C3428" s="254" t="s">
        <v>1095</v>
      </c>
      <c r="D3428" s="255" t="s">
        <v>1096</v>
      </c>
      <c r="E3428" s="255" t="s">
        <v>1097</v>
      </c>
    </row>
    <row r="3429" spans="1:5" ht="24.75">
      <c r="A3429" s="256" t="s">
        <v>1520</v>
      </c>
      <c r="B3429" s="256" t="s">
        <v>406</v>
      </c>
      <c r="C3429" s="257">
        <v>1</v>
      </c>
      <c r="D3429" s="155">
        <v>13.521800000000001</v>
      </c>
      <c r="E3429" s="155">
        <f t="shared" ref="E3429:E3434" si="60">ROUND((C3429*D3429),4)</f>
        <v>13.521800000000001</v>
      </c>
    </row>
    <row r="3430" spans="1:5">
      <c r="A3430" s="256" t="s">
        <v>1139</v>
      </c>
      <c r="B3430" s="256" t="s">
        <v>406</v>
      </c>
      <c r="C3430" s="257">
        <v>4</v>
      </c>
      <c r="D3430" s="155">
        <v>11.571</v>
      </c>
      <c r="E3430" s="155">
        <f t="shared" si="60"/>
        <v>46.283999999999999</v>
      </c>
    </row>
    <row r="3431" spans="1:5" ht="24.75">
      <c r="A3431" s="256" t="s">
        <v>1639</v>
      </c>
      <c r="B3431" s="256" t="s">
        <v>406</v>
      </c>
      <c r="C3431" s="257">
        <v>1</v>
      </c>
      <c r="D3431" s="155">
        <v>94.3232</v>
      </c>
      <c r="E3431" s="155">
        <f t="shared" si="60"/>
        <v>94.3232</v>
      </c>
    </row>
    <row r="3432" spans="1:5" ht="24.75">
      <c r="A3432" s="256" t="s">
        <v>1640</v>
      </c>
      <c r="B3432" s="256" t="s">
        <v>406</v>
      </c>
      <c r="C3432" s="257">
        <v>1</v>
      </c>
      <c r="D3432" s="155">
        <v>28.260300000000001</v>
      </c>
      <c r="E3432" s="155">
        <f t="shared" si="60"/>
        <v>28.260300000000001</v>
      </c>
    </row>
    <row r="3433" spans="1:5" ht="24.75">
      <c r="A3433" s="256" t="s">
        <v>1641</v>
      </c>
      <c r="B3433" s="256" t="s">
        <v>406</v>
      </c>
      <c r="C3433" s="257">
        <v>1</v>
      </c>
      <c r="D3433" s="155">
        <v>117.9958</v>
      </c>
      <c r="E3433" s="155">
        <f t="shared" si="60"/>
        <v>117.9958</v>
      </c>
    </row>
    <row r="3434" spans="1:5" s="84" customFormat="1" ht="24.75">
      <c r="A3434" s="256" t="s">
        <v>1697</v>
      </c>
      <c r="B3434" s="256" t="s">
        <v>406</v>
      </c>
      <c r="C3434" s="257">
        <v>1</v>
      </c>
      <c r="D3434" s="155">
        <v>1440</v>
      </c>
      <c r="E3434" s="155">
        <f t="shared" si="60"/>
        <v>1440</v>
      </c>
    </row>
    <row r="3435" spans="1:5">
      <c r="A3435" s="253" t="s">
        <v>401</v>
      </c>
      <c r="B3435" s="253" t="s">
        <v>2</v>
      </c>
      <c r="C3435" s="254" t="s">
        <v>2</v>
      </c>
      <c r="D3435" s="255" t="s">
        <v>2</v>
      </c>
      <c r="E3435" s="255">
        <f>SUM(E3429:E3434)</f>
        <v>1740.3851</v>
      </c>
    </row>
    <row r="3436" spans="1:5">
      <c r="A3436" s="253" t="s">
        <v>402</v>
      </c>
      <c r="B3436" s="253" t="s">
        <v>2</v>
      </c>
      <c r="C3436" s="254" t="s">
        <v>2</v>
      </c>
      <c r="D3436" s="255" t="s">
        <v>2</v>
      </c>
      <c r="E3436" s="255">
        <f>E3435</f>
        <v>1740.3851</v>
      </c>
    </row>
    <row r="3437" spans="1:5">
      <c r="A3437" s="261" t="s">
        <v>979</v>
      </c>
      <c r="B3437" s="261"/>
      <c r="C3437" s="262"/>
      <c r="D3437" s="263"/>
      <c r="E3437" s="263"/>
    </row>
    <row r="3438" spans="1:5">
      <c r="A3438" s="253" t="s">
        <v>761</v>
      </c>
      <c r="B3438" s="253"/>
      <c r="C3438" s="254"/>
      <c r="D3438" s="255"/>
      <c r="E3438" s="255"/>
    </row>
    <row r="3439" spans="1:5">
      <c r="A3439" s="253" t="s">
        <v>405</v>
      </c>
      <c r="B3439" s="253"/>
      <c r="C3439" s="254"/>
      <c r="D3439" s="255"/>
      <c r="E3439" s="255"/>
    </row>
    <row r="3440" spans="1:5">
      <c r="A3440" s="253" t="s">
        <v>1164</v>
      </c>
      <c r="B3440" s="253" t="s">
        <v>399</v>
      </c>
      <c r="C3440" s="254" t="s">
        <v>1095</v>
      </c>
      <c r="D3440" s="255" t="s">
        <v>1105</v>
      </c>
      <c r="E3440" s="255" t="s">
        <v>1106</v>
      </c>
    </row>
    <row r="3441" spans="1:5" ht="24.75">
      <c r="A3441" s="256" t="s">
        <v>1578</v>
      </c>
      <c r="B3441" s="256" t="s">
        <v>400</v>
      </c>
      <c r="C3441" s="257">
        <v>5.1400000000000003E-5</v>
      </c>
      <c r="D3441" s="155">
        <v>946622.08</v>
      </c>
      <c r="E3441" s="155">
        <f>ROUND((C3441*D3441),4)</f>
        <v>48.656399999999998</v>
      </c>
    </row>
    <row r="3442" spans="1:5" s="84" customFormat="1">
      <c r="A3442" s="253" t="s">
        <v>401</v>
      </c>
      <c r="B3442" s="253" t="s">
        <v>2</v>
      </c>
      <c r="C3442" s="254" t="s">
        <v>2</v>
      </c>
      <c r="D3442" s="255" t="s">
        <v>2</v>
      </c>
      <c r="E3442" s="255">
        <f>SUM(E3441:E3441)</f>
        <v>48.656399999999998</v>
      </c>
    </row>
    <row r="3443" spans="1:5">
      <c r="A3443" s="253" t="s">
        <v>402</v>
      </c>
      <c r="B3443" s="253" t="s">
        <v>2</v>
      </c>
      <c r="C3443" s="254" t="s">
        <v>2</v>
      </c>
      <c r="D3443" s="255" t="s">
        <v>2</v>
      </c>
      <c r="E3443" s="255">
        <f>E3442</f>
        <v>48.656399999999998</v>
      </c>
    </row>
    <row r="3444" spans="1:5">
      <c r="A3444" s="261" t="s">
        <v>980</v>
      </c>
      <c r="B3444" s="261"/>
      <c r="C3444" s="262"/>
      <c r="D3444" s="263"/>
      <c r="E3444" s="263"/>
    </row>
    <row r="3445" spans="1:5">
      <c r="A3445" s="253" t="s">
        <v>761</v>
      </c>
      <c r="B3445" s="253"/>
      <c r="C3445" s="254"/>
      <c r="D3445" s="255"/>
      <c r="E3445" s="255"/>
    </row>
    <row r="3446" spans="1:5">
      <c r="A3446" s="253" t="s">
        <v>405</v>
      </c>
      <c r="B3446" s="253"/>
      <c r="C3446" s="254"/>
      <c r="D3446" s="255"/>
      <c r="E3446" s="255"/>
    </row>
    <row r="3447" spans="1:5">
      <c r="A3447" s="253" t="s">
        <v>1164</v>
      </c>
      <c r="B3447" s="253" t="s">
        <v>399</v>
      </c>
      <c r="C3447" s="254" t="s">
        <v>1095</v>
      </c>
      <c r="D3447" s="255" t="s">
        <v>1105</v>
      </c>
      <c r="E3447" s="255" t="s">
        <v>1106</v>
      </c>
    </row>
    <row r="3448" spans="1:5" ht="24.75">
      <c r="A3448" s="256" t="s">
        <v>1578</v>
      </c>
      <c r="B3448" s="256" t="s">
        <v>400</v>
      </c>
      <c r="C3448" s="257">
        <v>1.5400000000000002E-5</v>
      </c>
      <c r="D3448" s="155">
        <v>946622.08</v>
      </c>
      <c r="E3448" s="155">
        <f>ROUND((C3448*D3448),4)</f>
        <v>14.577999999999999</v>
      </c>
    </row>
    <row r="3449" spans="1:5">
      <c r="A3449" s="253" t="s">
        <v>401</v>
      </c>
      <c r="B3449" s="253" t="s">
        <v>2</v>
      </c>
      <c r="C3449" s="254" t="s">
        <v>2</v>
      </c>
      <c r="D3449" s="255" t="s">
        <v>2</v>
      </c>
      <c r="E3449" s="255">
        <f>SUM(E3448:E3448)</f>
        <v>14.577999999999999</v>
      </c>
    </row>
    <row r="3450" spans="1:5">
      <c r="A3450" s="253" t="s">
        <v>402</v>
      </c>
      <c r="B3450" s="253" t="s">
        <v>2</v>
      </c>
      <c r="C3450" s="254" t="s">
        <v>2</v>
      </c>
      <c r="D3450" s="255" t="s">
        <v>2</v>
      </c>
      <c r="E3450" s="255">
        <f>E3449</f>
        <v>14.577999999999999</v>
      </c>
    </row>
    <row r="3451" spans="1:5">
      <c r="A3451" s="261" t="s">
        <v>981</v>
      </c>
      <c r="B3451" s="261"/>
      <c r="C3451" s="262"/>
      <c r="D3451" s="263"/>
      <c r="E3451" s="263"/>
    </row>
    <row r="3452" spans="1:5" s="84" customFormat="1">
      <c r="A3452" s="253" t="s">
        <v>761</v>
      </c>
      <c r="B3452" s="253"/>
      <c r="C3452" s="254"/>
      <c r="D3452" s="255"/>
      <c r="E3452" s="255"/>
    </row>
    <row r="3453" spans="1:5">
      <c r="A3453" s="253" t="s">
        <v>405</v>
      </c>
      <c r="B3453" s="253"/>
      <c r="C3453" s="254"/>
      <c r="D3453" s="255"/>
      <c r="E3453" s="255"/>
    </row>
    <row r="3454" spans="1:5">
      <c r="A3454" s="253" t="s">
        <v>1673</v>
      </c>
      <c r="B3454" s="253" t="s">
        <v>399</v>
      </c>
      <c r="C3454" s="254" t="s">
        <v>1095</v>
      </c>
      <c r="D3454" s="255" t="s">
        <v>1096</v>
      </c>
      <c r="E3454" s="255" t="s">
        <v>1097</v>
      </c>
    </row>
    <row r="3455" spans="1:5">
      <c r="A3455" s="256" t="s">
        <v>1642</v>
      </c>
      <c r="B3455" s="256" t="s">
        <v>982</v>
      </c>
      <c r="C3455" s="257">
        <v>63.75</v>
      </c>
      <c r="D3455" s="155">
        <v>0.59</v>
      </c>
      <c r="E3455" s="155">
        <f>ROUND((C3455*D3455),4)</f>
        <v>37.612499999999997</v>
      </c>
    </row>
    <row r="3456" spans="1:5">
      <c r="A3456" s="253" t="s">
        <v>401</v>
      </c>
      <c r="B3456" s="253" t="s">
        <v>2</v>
      </c>
      <c r="C3456" s="254" t="s">
        <v>2</v>
      </c>
      <c r="D3456" s="255" t="s">
        <v>2</v>
      </c>
      <c r="E3456" s="255">
        <f>SUM(E3455:E3455)</f>
        <v>37.612499999999997</v>
      </c>
    </row>
    <row r="3457" spans="1:5">
      <c r="A3457" s="253" t="s">
        <v>402</v>
      </c>
      <c r="B3457" s="253" t="s">
        <v>2</v>
      </c>
      <c r="C3457" s="254" t="s">
        <v>2</v>
      </c>
      <c r="D3457" s="255" t="s">
        <v>2</v>
      </c>
      <c r="E3457" s="255">
        <f>E3456</f>
        <v>37.612499999999997</v>
      </c>
    </row>
    <row r="3458" spans="1:5">
      <c r="A3458" s="261" t="s">
        <v>983</v>
      </c>
      <c r="B3458" s="261"/>
      <c r="C3458" s="262"/>
      <c r="D3458" s="263"/>
      <c r="E3458" s="263"/>
    </row>
    <row r="3459" spans="1:5">
      <c r="A3459" s="253" t="s">
        <v>763</v>
      </c>
      <c r="B3459" s="253"/>
      <c r="C3459" s="254"/>
      <c r="D3459" s="255"/>
      <c r="E3459" s="255"/>
    </row>
    <row r="3460" spans="1:5" s="84" customFormat="1">
      <c r="A3460" s="253" t="s">
        <v>405</v>
      </c>
      <c r="B3460" s="253"/>
      <c r="C3460" s="254"/>
      <c r="D3460" s="255"/>
      <c r="E3460" s="255"/>
    </row>
    <row r="3461" spans="1:5">
      <c r="A3461" s="253" t="s">
        <v>1673</v>
      </c>
      <c r="B3461" s="253" t="s">
        <v>399</v>
      </c>
      <c r="C3461" s="254" t="s">
        <v>1095</v>
      </c>
      <c r="D3461" s="255" t="s">
        <v>1096</v>
      </c>
      <c r="E3461" s="255" t="s">
        <v>1097</v>
      </c>
    </row>
    <row r="3462" spans="1:5" ht="24.75">
      <c r="A3462" s="256" t="s">
        <v>1643</v>
      </c>
      <c r="B3462" s="256" t="s">
        <v>400</v>
      </c>
      <c r="C3462" s="257">
        <v>9.0699999999999996E-5</v>
      </c>
      <c r="D3462" s="155">
        <v>444393.8</v>
      </c>
      <c r="E3462" s="155">
        <f>ROUND((C3462*D3462),4)</f>
        <v>40.3065</v>
      </c>
    </row>
    <row r="3463" spans="1:5">
      <c r="A3463" s="253" t="s">
        <v>401</v>
      </c>
      <c r="B3463" s="253" t="s">
        <v>2</v>
      </c>
      <c r="C3463" s="254" t="s">
        <v>2</v>
      </c>
      <c r="D3463" s="255" t="s">
        <v>2</v>
      </c>
      <c r="E3463" s="255">
        <f>SUM(E3462:E3462)</f>
        <v>40.3065</v>
      </c>
    </row>
    <row r="3464" spans="1:5">
      <c r="A3464" s="253" t="s">
        <v>402</v>
      </c>
      <c r="B3464" s="253" t="s">
        <v>2</v>
      </c>
      <c r="C3464" s="254" t="s">
        <v>2</v>
      </c>
      <c r="D3464" s="255" t="s">
        <v>2</v>
      </c>
      <c r="E3464" s="255">
        <f>E3463</f>
        <v>40.3065</v>
      </c>
    </row>
    <row r="3465" spans="1:5">
      <c r="A3465" s="261" t="s">
        <v>984</v>
      </c>
      <c r="B3465" s="261"/>
      <c r="C3465" s="262"/>
      <c r="D3465" s="263"/>
      <c r="E3465" s="263"/>
    </row>
    <row r="3466" spans="1:5">
      <c r="A3466" s="253" t="s">
        <v>763</v>
      </c>
      <c r="B3466" s="253"/>
      <c r="C3466" s="254"/>
      <c r="D3466" s="255"/>
      <c r="E3466" s="255"/>
    </row>
    <row r="3467" spans="1:5">
      <c r="A3467" s="253" t="s">
        <v>405</v>
      </c>
      <c r="B3467" s="253"/>
      <c r="C3467" s="254"/>
      <c r="D3467" s="255"/>
      <c r="E3467" s="255"/>
    </row>
    <row r="3468" spans="1:5">
      <c r="A3468" s="253" t="s">
        <v>1673</v>
      </c>
      <c r="B3468" s="253" t="s">
        <v>399</v>
      </c>
      <c r="C3468" s="254" t="s">
        <v>1095</v>
      </c>
      <c r="D3468" s="255" t="s">
        <v>1096</v>
      </c>
      <c r="E3468" s="255" t="s">
        <v>1097</v>
      </c>
    </row>
    <row r="3469" spans="1:5" s="84" customFormat="1" ht="24.75">
      <c r="A3469" s="256" t="s">
        <v>1643</v>
      </c>
      <c r="B3469" s="256" t="s">
        <v>400</v>
      </c>
      <c r="C3469" s="257">
        <v>1.9199999999999999E-5</v>
      </c>
      <c r="D3469" s="155">
        <v>444393.8</v>
      </c>
      <c r="E3469" s="155">
        <f>ROUND((C3469*D3469),4)</f>
        <v>8.5324000000000009</v>
      </c>
    </row>
    <row r="3470" spans="1:5">
      <c r="A3470" s="253" t="s">
        <v>401</v>
      </c>
      <c r="B3470" s="253" t="s">
        <v>2</v>
      </c>
      <c r="C3470" s="254" t="s">
        <v>2</v>
      </c>
      <c r="D3470" s="255" t="s">
        <v>2</v>
      </c>
      <c r="E3470" s="255">
        <f>SUM(E3469:E3469)</f>
        <v>8.5324000000000009</v>
      </c>
    </row>
    <row r="3471" spans="1:5">
      <c r="A3471" s="253" t="s">
        <v>402</v>
      </c>
      <c r="B3471" s="253" t="s">
        <v>2</v>
      </c>
      <c r="C3471" s="254" t="s">
        <v>2</v>
      </c>
      <c r="D3471" s="255" t="s">
        <v>2</v>
      </c>
      <c r="E3471" s="255">
        <f>E3470</f>
        <v>8.5324000000000009</v>
      </c>
    </row>
    <row r="3472" spans="1:5">
      <c r="A3472" s="261" t="s">
        <v>985</v>
      </c>
      <c r="B3472" s="261"/>
      <c r="C3472" s="262"/>
      <c r="D3472" s="263"/>
      <c r="E3472" s="263"/>
    </row>
    <row r="3473" spans="1:5">
      <c r="A3473" s="253" t="s">
        <v>763</v>
      </c>
      <c r="B3473" s="253"/>
      <c r="C3473" s="254"/>
      <c r="D3473" s="255"/>
      <c r="E3473" s="255"/>
    </row>
    <row r="3474" spans="1:5">
      <c r="A3474" s="253" t="s">
        <v>405</v>
      </c>
      <c r="B3474" s="253"/>
      <c r="C3474" s="254"/>
      <c r="D3474" s="255"/>
      <c r="E3474" s="255"/>
    </row>
    <row r="3475" spans="1:5">
      <c r="A3475" s="253" t="s">
        <v>1673</v>
      </c>
      <c r="B3475" s="253" t="s">
        <v>399</v>
      </c>
      <c r="C3475" s="254" t="s">
        <v>1095</v>
      </c>
      <c r="D3475" s="255" t="s">
        <v>1096</v>
      </c>
      <c r="E3475" s="255" t="s">
        <v>1097</v>
      </c>
    </row>
    <row r="3476" spans="1:5" s="84" customFormat="1" ht="24.75">
      <c r="A3476" s="256" t="s">
        <v>1643</v>
      </c>
      <c r="B3476" s="256" t="s">
        <v>400</v>
      </c>
      <c r="C3476" s="257">
        <v>1.0670000000000001E-4</v>
      </c>
      <c r="D3476" s="155">
        <v>444393.8</v>
      </c>
      <c r="E3476" s="155">
        <f>ROUND((C3476*D3476),4)</f>
        <v>47.416800000000002</v>
      </c>
    </row>
    <row r="3477" spans="1:5">
      <c r="A3477" s="253" t="s">
        <v>401</v>
      </c>
      <c r="B3477" s="253" t="s">
        <v>2</v>
      </c>
      <c r="C3477" s="254" t="s">
        <v>2</v>
      </c>
      <c r="D3477" s="255" t="s">
        <v>2</v>
      </c>
      <c r="E3477" s="255">
        <f>SUM(E3476:E3476)</f>
        <v>47.416800000000002</v>
      </c>
    </row>
    <row r="3478" spans="1:5">
      <c r="A3478" s="253" t="s">
        <v>402</v>
      </c>
      <c r="B3478" s="253" t="s">
        <v>2</v>
      </c>
      <c r="C3478" s="254" t="s">
        <v>2</v>
      </c>
      <c r="D3478" s="255" t="s">
        <v>2</v>
      </c>
      <c r="E3478" s="255">
        <f>E3477</f>
        <v>47.416800000000002</v>
      </c>
    </row>
    <row r="3479" spans="1:5">
      <c r="A3479" s="261" t="s">
        <v>986</v>
      </c>
      <c r="B3479" s="261"/>
      <c r="C3479" s="262"/>
      <c r="D3479" s="263"/>
      <c r="E3479" s="263"/>
    </row>
    <row r="3480" spans="1:5">
      <c r="A3480" s="253" t="s">
        <v>763</v>
      </c>
      <c r="B3480" s="253"/>
      <c r="C3480" s="254"/>
      <c r="D3480" s="255"/>
      <c r="E3480" s="255"/>
    </row>
    <row r="3481" spans="1:5">
      <c r="A3481" s="253" t="s">
        <v>405</v>
      </c>
      <c r="B3481" s="253"/>
      <c r="C3481" s="254"/>
      <c r="D3481" s="255"/>
      <c r="E3481" s="255"/>
    </row>
    <row r="3482" spans="1:5">
      <c r="A3482" s="253" t="s">
        <v>1673</v>
      </c>
      <c r="B3482" s="253" t="s">
        <v>399</v>
      </c>
      <c r="C3482" s="254" t="s">
        <v>1095</v>
      </c>
      <c r="D3482" s="255" t="s">
        <v>1096</v>
      </c>
      <c r="E3482" s="255" t="s">
        <v>1097</v>
      </c>
    </row>
    <row r="3483" spans="1:5">
      <c r="A3483" s="256" t="s">
        <v>1410</v>
      </c>
      <c r="B3483" s="256" t="s">
        <v>444</v>
      </c>
      <c r="C3483" s="257">
        <v>5.67</v>
      </c>
      <c r="D3483" s="155">
        <v>3</v>
      </c>
      <c r="E3483" s="155">
        <f>ROUND((C3483*D3483),4)</f>
        <v>17.010000000000002</v>
      </c>
    </row>
    <row r="3484" spans="1:5" s="84" customFormat="1">
      <c r="A3484" s="253" t="s">
        <v>401</v>
      </c>
      <c r="B3484" s="253" t="s">
        <v>2</v>
      </c>
      <c r="C3484" s="254" t="s">
        <v>2</v>
      </c>
      <c r="D3484" s="255" t="s">
        <v>2</v>
      </c>
      <c r="E3484" s="255">
        <f>SUM(E3483:E3483)</f>
        <v>17.010000000000002</v>
      </c>
    </row>
    <row r="3485" spans="1:5">
      <c r="A3485" s="253" t="s">
        <v>402</v>
      </c>
      <c r="B3485" s="253" t="s">
        <v>2</v>
      </c>
      <c r="C3485" s="254" t="s">
        <v>2</v>
      </c>
      <c r="D3485" s="255" t="s">
        <v>2</v>
      </c>
      <c r="E3485" s="255">
        <f>E3484</f>
        <v>17.010000000000002</v>
      </c>
    </row>
    <row r="3486" spans="1:5">
      <c r="A3486" s="261" t="s">
        <v>638</v>
      </c>
      <c r="B3486" s="261"/>
      <c r="C3486" s="262"/>
      <c r="D3486" s="263"/>
      <c r="E3486" s="263"/>
    </row>
    <row r="3487" spans="1:5">
      <c r="A3487" s="253" t="s">
        <v>987</v>
      </c>
      <c r="B3487" s="253"/>
      <c r="C3487" s="254"/>
      <c r="D3487" s="255"/>
      <c r="E3487" s="255"/>
    </row>
    <row r="3488" spans="1:5">
      <c r="A3488" s="253" t="s">
        <v>405</v>
      </c>
      <c r="B3488" s="253"/>
      <c r="C3488" s="254"/>
      <c r="D3488" s="255"/>
      <c r="E3488" s="255"/>
    </row>
    <row r="3489" spans="1:5">
      <c r="A3489" s="253" t="s">
        <v>1673</v>
      </c>
      <c r="B3489" s="253" t="s">
        <v>399</v>
      </c>
      <c r="C3489" s="254" t="s">
        <v>1095</v>
      </c>
      <c r="D3489" s="255" t="s">
        <v>1096</v>
      </c>
      <c r="E3489" s="255" t="s">
        <v>1097</v>
      </c>
    </row>
    <row r="3490" spans="1:5">
      <c r="A3490" s="256" t="s">
        <v>1450</v>
      </c>
      <c r="B3490" s="256" t="s">
        <v>400</v>
      </c>
      <c r="C3490" s="257">
        <v>3.1424999999999999E-3</v>
      </c>
      <c r="D3490" s="155">
        <v>7.92</v>
      </c>
      <c r="E3490" s="155">
        <f>ROUND((C3490*D3490),4)</f>
        <v>2.4899999999999999E-2</v>
      </c>
    </row>
    <row r="3491" spans="1:5" s="84" customFormat="1">
      <c r="A3491" s="256" t="s">
        <v>1644</v>
      </c>
      <c r="B3491" s="256" t="s">
        <v>400</v>
      </c>
      <c r="C3491" s="257">
        <v>3.1424999999999999E-3</v>
      </c>
      <c r="D3491" s="155">
        <v>97.55</v>
      </c>
      <c r="E3491" s="155">
        <f>ROUND((C3491*D3491),4)</f>
        <v>0.30659999999999998</v>
      </c>
    </row>
    <row r="3492" spans="1:5">
      <c r="A3492" s="256" t="s">
        <v>1645</v>
      </c>
      <c r="B3492" s="256" t="s">
        <v>400</v>
      </c>
      <c r="C3492" s="257">
        <v>3.1424999999999999E-3</v>
      </c>
      <c r="D3492" s="155">
        <v>16</v>
      </c>
      <c r="E3492" s="155">
        <f>ROUND((C3492*D3492),4)</f>
        <v>5.0299999999999997E-2</v>
      </c>
    </row>
    <row r="3493" spans="1:5">
      <c r="A3493" s="256" t="s">
        <v>1452</v>
      </c>
      <c r="B3493" s="256" t="s">
        <v>400</v>
      </c>
      <c r="C3493" s="257">
        <v>3.1424999999999999E-3</v>
      </c>
      <c r="D3493" s="155">
        <v>7.75</v>
      </c>
      <c r="E3493" s="155">
        <f>ROUND((C3493*D3493),4)</f>
        <v>2.4400000000000002E-2</v>
      </c>
    </row>
    <row r="3494" spans="1:5">
      <c r="A3494" s="256" t="s">
        <v>1453</v>
      </c>
      <c r="B3494" s="256" t="s">
        <v>73</v>
      </c>
      <c r="C3494" s="257">
        <v>3.1424999999999999E-3</v>
      </c>
      <c r="D3494" s="155">
        <v>0.97</v>
      </c>
      <c r="E3494" s="155">
        <f>ROUND((C3494*D3494),4)</f>
        <v>3.0000000000000001E-3</v>
      </c>
    </row>
    <row r="3495" spans="1:5">
      <c r="A3495" s="253" t="s">
        <v>401</v>
      </c>
      <c r="B3495" s="253" t="s">
        <v>2</v>
      </c>
      <c r="C3495" s="254" t="s">
        <v>2</v>
      </c>
      <c r="D3495" s="255" t="s">
        <v>2</v>
      </c>
      <c r="E3495" s="255">
        <f>SUM(E3490:E3494)</f>
        <v>0.40919999999999995</v>
      </c>
    </row>
    <row r="3496" spans="1:5">
      <c r="A3496" s="253" t="s">
        <v>402</v>
      </c>
      <c r="B3496" s="253" t="s">
        <v>2</v>
      </c>
      <c r="C3496" s="254" t="s">
        <v>2</v>
      </c>
      <c r="D3496" s="255" t="s">
        <v>2</v>
      </c>
      <c r="E3496" s="255">
        <f>E3495</f>
        <v>0.40919999999999995</v>
      </c>
    </row>
    <row r="3497" spans="1:5">
      <c r="A3497" s="261" t="s">
        <v>640</v>
      </c>
      <c r="B3497" s="261"/>
      <c r="C3497" s="262"/>
      <c r="D3497" s="263"/>
      <c r="E3497" s="263"/>
    </row>
    <row r="3498" spans="1:5">
      <c r="A3498" s="253" t="s">
        <v>988</v>
      </c>
      <c r="B3498" s="253"/>
      <c r="C3498" s="254"/>
      <c r="D3498" s="255"/>
      <c r="E3498" s="255"/>
    </row>
    <row r="3499" spans="1:5" s="84" customFormat="1">
      <c r="A3499" s="253" t="s">
        <v>405</v>
      </c>
      <c r="B3499" s="253"/>
      <c r="C3499" s="254"/>
      <c r="D3499" s="255"/>
      <c r="E3499" s="255"/>
    </row>
    <row r="3500" spans="1:5">
      <c r="A3500" s="253" t="s">
        <v>1673</v>
      </c>
      <c r="B3500" s="253" t="s">
        <v>399</v>
      </c>
      <c r="C3500" s="254" t="s">
        <v>1095</v>
      </c>
      <c r="D3500" s="255" t="s">
        <v>1096</v>
      </c>
      <c r="E3500" s="255" t="s">
        <v>1097</v>
      </c>
    </row>
    <row r="3501" spans="1:5">
      <c r="A3501" s="256" t="s">
        <v>1455</v>
      </c>
      <c r="B3501" s="256" t="s">
        <v>642</v>
      </c>
      <c r="C3501" s="257">
        <v>5.7156000000000004E-3</v>
      </c>
      <c r="D3501" s="155">
        <v>52.32</v>
      </c>
      <c r="E3501" s="155">
        <f t="shared" ref="E3501:E3508" si="61">ROUND((C3501*D3501),4)</f>
        <v>0.29899999999999999</v>
      </c>
    </row>
    <row r="3502" spans="1:5" ht="24.75">
      <c r="A3502" s="256" t="s">
        <v>1456</v>
      </c>
      <c r="B3502" s="256" t="s">
        <v>400</v>
      </c>
      <c r="C3502" s="257">
        <v>5.7156000000000004E-3</v>
      </c>
      <c r="D3502" s="155">
        <v>14.17</v>
      </c>
      <c r="E3502" s="155">
        <f t="shared" si="61"/>
        <v>8.1000000000000003E-2</v>
      </c>
    </row>
    <row r="3503" spans="1:5" ht="24.75">
      <c r="A3503" s="256" t="s">
        <v>1457</v>
      </c>
      <c r="B3503" s="256" t="s">
        <v>400</v>
      </c>
      <c r="C3503" s="257">
        <v>5.7156000000000004E-3</v>
      </c>
      <c r="D3503" s="155">
        <v>10.9</v>
      </c>
      <c r="E3503" s="155">
        <f t="shared" si="61"/>
        <v>6.2300000000000001E-2</v>
      </c>
    </row>
    <row r="3504" spans="1:5">
      <c r="A3504" s="256" t="s">
        <v>1458</v>
      </c>
      <c r="B3504" s="256" t="s">
        <v>642</v>
      </c>
      <c r="C3504" s="257">
        <v>5.7156000000000004E-3</v>
      </c>
      <c r="D3504" s="155">
        <v>9.81</v>
      </c>
      <c r="E3504" s="155">
        <f t="shared" si="61"/>
        <v>5.6099999999999997E-2</v>
      </c>
    </row>
    <row r="3505" spans="1:5" ht="24.75">
      <c r="A3505" s="256" t="s">
        <v>1459</v>
      </c>
      <c r="B3505" s="256" t="s">
        <v>400</v>
      </c>
      <c r="C3505" s="257">
        <v>5.7156000000000004E-3</v>
      </c>
      <c r="D3505" s="155">
        <v>52.32</v>
      </c>
      <c r="E3505" s="155">
        <f t="shared" si="61"/>
        <v>0.29899999999999999</v>
      </c>
    </row>
    <row r="3506" spans="1:5" ht="24.75">
      <c r="A3506" s="256" t="s">
        <v>1460</v>
      </c>
      <c r="B3506" s="256" t="s">
        <v>400</v>
      </c>
      <c r="C3506" s="257">
        <v>5.7156000000000004E-3</v>
      </c>
      <c r="D3506" s="155">
        <v>4.25</v>
      </c>
      <c r="E3506" s="155">
        <f t="shared" si="61"/>
        <v>2.4299999999999999E-2</v>
      </c>
    </row>
    <row r="3507" spans="1:5" ht="24.75">
      <c r="A3507" s="256" t="s">
        <v>1461</v>
      </c>
      <c r="B3507" s="256" t="s">
        <v>400</v>
      </c>
      <c r="C3507" s="257">
        <v>5.7156000000000004E-3</v>
      </c>
      <c r="D3507" s="155">
        <v>1.63</v>
      </c>
      <c r="E3507" s="155">
        <f t="shared" si="61"/>
        <v>9.2999999999999992E-3</v>
      </c>
    </row>
    <row r="3508" spans="1:5">
      <c r="A3508" s="256" t="s">
        <v>1462</v>
      </c>
      <c r="B3508" s="256" t="s">
        <v>400</v>
      </c>
      <c r="C3508" s="257">
        <v>5.7156000000000004E-3</v>
      </c>
      <c r="D3508" s="155">
        <v>1.22</v>
      </c>
      <c r="E3508" s="155">
        <f t="shared" si="61"/>
        <v>7.0000000000000001E-3</v>
      </c>
    </row>
    <row r="3509" spans="1:5">
      <c r="A3509" s="253" t="s">
        <v>401</v>
      </c>
      <c r="B3509" s="253" t="s">
        <v>2</v>
      </c>
      <c r="C3509" s="254" t="s">
        <v>2</v>
      </c>
      <c r="D3509" s="255" t="s">
        <v>2</v>
      </c>
      <c r="E3509" s="255">
        <f>SUM(E3501:E3508)</f>
        <v>0.83799999999999997</v>
      </c>
    </row>
    <row r="3510" spans="1:5">
      <c r="A3510" s="253" t="s">
        <v>402</v>
      </c>
      <c r="B3510" s="253" t="s">
        <v>2</v>
      </c>
      <c r="C3510" s="254" t="s">
        <v>2</v>
      </c>
      <c r="D3510" s="255" t="s">
        <v>2</v>
      </c>
      <c r="E3510" s="255">
        <f>E3509</f>
        <v>0.83799999999999997</v>
      </c>
    </row>
    <row r="3511" spans="1:5" s="84" customFormat="1">
      <c r="A3511" s="261" t="s">
        <v>989</v>
      </c>
      <c r="B3511" s="261"/>
      <c r="C3511" s="262"/>
      <c r="D3511" s="263"/>
      <c r="E3511" s="263"/>
    </row>
    <row r="3512" spans="1:5">
      <c r="A3512" s="253" t="s">
        <v>990</v>
      </c>
      <c r="B3512" s="253"/>
      <c r="C3512" s="254"/>
      <c r="D3512" s="255"/>
      <c r="E3512" s="255"/>
    </row>
    <row r="3513" spans="1:5">
      <c r="A3513" s="253" t="s">
        <v>405</v>
      </c>
      <c r="B3513" s="253"/>
      <c r="C3513" s="254"/>
      <c r="D3513" s="255"/>
      <c r="E3513" s="255"/>
    </row>
    <row r="3514" spans="1:5">
      <c r="A3514" s="253" t="s">
        <v>1100</v>
      </c>
      <c r="B3514" s="253" t="s">
        <v>399</v>
      </c>
      <c r="C3514" s="254" t="s">
        <v>1095</v>
      </c>
      <c r="D3514" s="255" t="s">
        <v>1096</v>
      </c>
      <c r="E3514" s="255" t="s">
        <v>1097</v>
      </c>
    </row>
    <row r="3515" spans="1:5">
      <c r="A3515" s="256" t="s">
        <v>1646</v>
      </c>
      <c r="B3515" s="256" t="s">
        <v>406</v>
      </c>
      <c r="C3515" s="257">
        <v>1</v>
      </c>
      <c r="D3515" s="155">
        <v>11.48</v>
      </c>
      <c r="E3515" s="155">
        <f>ROUND((C3515*D3515),4)</f>
        <v>11.48</v>
      </c>
    </row>
    <row r="3516" spans="1:5">
      <c r="A3516" s="253" t="s">
        <v>401</v>
      </c>
      <c r="B3516" s="253" t="s">
        <v>2</v>
      </c>
      <c r="C3516" s="254" t="s">
        <v>2</v>
      </c>
      <c r="D3516" s="255" t="s">
        <v>2</v>
      </c>
      <c r="E3516" s="255">
        <f>SUM(E3515:E3515)</f>
        <v>11.48</v>
      </c>
    </row>
    <row r="3517" spans="1:5">
      <c r="A3517" s="253" t="s">
        <v>1673</v>
      </c>
      <c r="B3517" s="253" t="s">
        <v>399</v>
      </c>
      <c r="C3517" s="254" t="s">
        <v>1095</v>
      </c>
      <c r="D3517" s="255" t="s">
        <v>1096</v>
      </c>
      <c r="E3517" s="255" t="s">
        <v>1097</v>
      </c>
    </row>
    <row r="3518" spans="1:5">
      <c r="A3518" s="256" t="s">
        <v>1107</v>
      </c>
      <c r="B3518" s="256" t="s">
        <v>406</v>
      </c>
      <c r="C3518" s="257">
        <v>1</v>
      </c>
      <c r="D3518" s="155">
        <v>0.89910000000000001</v>
      </c>
      <c r="E3518" s="155">
        <f>ROUND((C3518*D3518),4)</f>
        <v>0.89910000000000001</v>
      </c>
    </row>
    <row r="3519" spans="1:5">
      <c r="A3519" s="256" t="s">
        <v>1114</v>
      </c>
      <c r="B3519" s="256" t="s">
        <v>406</v>
      </c>
      <c r="C3519" s="257">
        <v>1</v>
      </c>
      <c r="D3519" s="155">
        <v>0.72</v>
      </c>
      <c r="E3519" s="155">
        <f>ROUND((C3519*D3519),4)</f>
        <v>0.72</v>
      </c>
    </row>
    <row r="3520" spans="1:5">
      <c r="A3520" s="256" t="s">
        <v>1115</v>
      </c>
      <c r="B3520" s="256" t="s">
        <v>406</v>
      </c>
      <c r="C3520" s="257">
        <v>1</v>
      </c>
      <c r="D3520" s="155">
        <v>0.64</v>
      </c>
      <c r="E3520" s="155">
        <f>ROUND((C3520*D3520),4)</f>
        <v>0.64</v>
      </c>
    </row>
    <row r="3521" spans="1:5" s="84" customFormat="1">
      <c r="A3521" s="256" t="s">
        <v>1102</v>
      </c>
      <c r="B3521" s="256" t="s">
        <v>406</v>
      </c>
      <c r="C3521" s="257">
        <v>1</v>
      </c>
      <c r="D3521" s="155">
        <v>0.3</v>
      </c>
      <c r="E3521" s="155">
        <f>ROUND((C3521*D3521),4)</f>
        <v>0.3</v>
      </c>
    </row>
    <row r="3522" spans="1:5">
      <c r="A3522" s="256" t="s">
        <v>1103</v>
      </c>
      <c r="B3522" s="256" t="s">
        <v>406</v>
      </c>
      <c r="C3522" s="257">
        <v>1</v>
      </c>
      <c r="D3522" s="155">
        <v>0.04</v>
      </c>
      <c r="E3522" s="155">
        <f>ROUND((C3522*D3522),4)</f>
        <v>0.04</v>
      </c>
    </row>
    <row r="3523" spans="1:5">
      <c r="A3523" s="253" t="s">
        <v>401</v>
      </c>
      <c r="B3523" s="253" t="s">
        <v>2</v>
      </c>
      <c r="C3523" s="254" t="s">
        <v>2</v>
      </c>
      <c r="D3523" s="255" t="s">
        <v>2</v>
      </c>
      <c r="E3523" s="255">
        <f>SUM(E3518:E3522)</f>
        <v>2.5991</v>
      </c>
    </row>
    <row r="3524" spans="1:5">
      <c r="A3524" s="253" t="s">
        <v>402</v>
      </c>
      <c r="B3524" s="253" t="s">
        <v>2</v>
      </c>
      <c r="C3524" s="254" t="s">
        <v>2</v>
      </c>
      <c r="D3524" s="255" t="s">
        <v>2</v>
      </c>
      <c r="E3524" s="255">
        <f>E3516+E3523</f>
        <v>14.0791</v>
      </c>
    </row>
    <row r="3525" spans="1:5">
      <c r="A3525" s="261" t="s">
        <v>991</v>
      </c>
      <c r="B3525" s="261"/>
      <c r="C3525" s="262"/>
      <c r="D3525" s="263"/>
      <c r="E3525" s="263"/>
    </row>
    <row r="3526" spans="1:5">
      <c r="A3526" s="253" t="s">
        <v>921</v>
      </c>
      <c r="B3526" s="253"/>
      <c r="C3526" s="254"/>
      <c r="D3526" s="255"/>
      <c r="E3526" s="255"/>
    </row>
    <row r="3527" spans="1:5">
      <c r="A3527" s="253" t="s">
        <v>450</v>
      </c>
      <c r="B3527" s="253"/>
      <c r="C3527" s="254"/>
      <c r="D3527" s="255"/>
      <c r="E3527" s="255"/>
    </row>
    <row r="3528" spans="1:5">
      <c r="A3528" s="253" t="s">
        <v>1673</v>
      </c>
      <c r="B3528" s="253" t="s">
        <v>399</v>
      </c>
      <c r="C3528" s="254" t="s">
        <v>1095</v>
      </c>
      <c r="D3528" s="255" t="s">
        <v>1096</v>
      </c>
      <c r="E3528" s="255" t="s">
        <v>1097</v>
      </c>
    </row>
    <row r="3529" spans="1:5" ht="24.75">
      <c r="A3529" s="256" t="s">
        <v>1647</v>
      </c>
      <c r="B3529" s="256" t="s">
        <v>406</v>
      </c>
      <c r="C3529" s="257">
        <v>1</v>
      </c>
      <c r="D3529" s="155">
        <v>1.1023000000000001</v>
      </c>
      <c r="E3529" s="155">
        <f>ROUND((C3529*D3529),4)</f>
        <v>1.1023000000000001</v>
      </c>
    </row>
    <row r="3530" spans="1:5" ht="24.75">
      <c r="A3530" s="256" t="s">
        <v>1648</v>
      </c>
      <c r="B3530" s="256" t="s">
        <v>406</v>
      </c>
      <c r="C3530" s="257">
        <v>1</v>
      </c>
      <c r="D3530" s="155">
        <v>0.2571</v>
      </c>
      <c r="E3530" s="155">
        <f>ROUND((C3530*D3530),4)</f>
        <v>0.2571</v>
      </c>
    </row>
    <row r="3531" spans="1:5" ht="24.75">
      <c r="A3531" s="256" t="s">
        <v>1649</v>
      </c>
      <c r="B3531" s="256" t="s">
        <v>406</v>
      </c>
      <c r="C3531" s="257">
        <v>1</v>
      </c>
      <c r="D3531" s="155">
        <v>0.91749999999999998</v>
      </c>
      <c r="E3531" s="155">
        <f>ROUND((C3531*D3531),4)</f>
        <v>0.91749999999999998</v>
      </c>
    </row>
    <row r="3532" spans="1:5" s="84" customFormat="1" ht="36.75">
      <c r="A3532" s="256" t="s">
        <v>1698</v>
      </c>
      <c r="B3532" s="256" t="s">
        <v>406</v>
      </c>
      <c r="C3532" s="257">
        <v>1</v>
      </c>
      <c r="D3532" s="155">
        <v>4.47</v>
      </c>
      <c r="E3532" s="155">
        <f>ROUND((C3532*D3532),4)</f>
        <v>4.47</v>
      </c>
    </row>
    <row r="3533" spans="1:5">
      <c r="A3533" s="253" t="s">
        <v>401</v>
      </c>
      <c r="B3533" s="253" t="s">
        <v>2</v>
      </c>
      <c r="C3533" s="254" t="s">
        <v>2</v>
      </c>
      <c r="D3533" s="255" t="s">
        <v>2</v>
      </c>
      <c r="E3533" s="255">
        <f>SUM(E3529:E3532)</f>
        <v>6.7469000000000001</v>
      </c>
    </row>
    <row r="3534" spans="1:5">
      <c r="A3534" s="253" t="s">
        <v>402</v>
      </c>
      <c r="B3534" s="253" t="s">
        <v>2</v>
      </c>
      <c r="C3534" s="254" t="s">
        <v>2</v>
      </c>
      <c r="D3534" s="255" t="s">
        <v>2</v>
      </c>
      <c r="E3534" s="255">
        <f>E3533</f>
        <v>6.7469000000000001</v>
      </c>
    </row>
    <row r="3535" spans="1:5">
      <c r="A3535" s="261" t="s">
        <v>659</v>
      </c>
      <c r="B3535" s="261"/>
      <c r="C3535" s="262"/>
      <c r="D3535" s="263"/>
      <c r="E3535" s="263"/>
    </row>
    <row r="3536" spans="1:5">
      <c r="A3536" s="253" t="s">
        <v>660</v>
      </c>
      <c r="B3536" s="253"/>
      <c r="C3536" s="254"/>
      <c r="D3536" s="255"/>
      <c r="E3536" s="255"/>
    </row>
    <row r="3537" spans="1:5">
      <c r="A3537" s="253" t="s">
        <v>405</v>
      </c>
      <c r="B3537" s="253"/>
      <c r="C3537" s="254"/>
      <c r="D3537" s="255"/>
      <c r="E3537" s="255"/>
    </row>
    <row r="3538" spans="1:5">
      <c r="A3538" s="253" t="s">
        <v>1100</v>
      </c>
      <c r="B3538" s="253" t="s">
        <v>399</v>
      </c>
      <c r="C3538" s="254" t="s">
        <v>1095</v>
      </c>
      <c r="D3538" s="255" t="s">
        <v>1096</v>
      </c>
      <c r="E3538" s="255" t="s">
        <v>1097</v>
      </c>
    </row>
    <row r="3539" spans="1:5">
      <c r="A3539" s="256" t="s">
        <v>1479</v>
      </c>
      <c r="B3539" s="256" t="s">
        <v>406</v>
      </c>
      <c r="C3539" s="257">
        <v>1</v>
      </c>
      <c r="D3539" s="155">
        <v>12.82</v>
      </c>
      <c r="E3539" s="155">
        <f>ROUND((C3539*D3539),4)</f>
        <v>12.82</v>
      </c>
    </row>
    <row r="3540" spans="1:5">
      <c r="A3540" s="253" t="s">
        <v>401</v>
      </c>
      <c r="B3540" s="253" t="s">
        <v>2</v>
      </c>
      <c r="C3540" s="254" t="s">
        <v>2</v>
      </c>
      <c r="D3540" s="255" t="s">
        <v>2</v>
      </c>
      <c r="E3540" s="255">
        <f>SUM(E3539:E3539)</f>
        <v>12.82</v>
      </c>
    </row>
    <row r="3541" spans="1:5">
      <c r="A3541" s="253" t="s">
        <v>1673</v>
      </c>
      <c r="B3541" s="253" t="s">
        <v>399</v>
      </c>
      <c r="C3541" s="254" t="s">
        <v>1095</v>
      </c>
      <c r="D3541" s="255" t="s">
        <v>1096</v>
      </c>
      <c r="E3541" s="255" t="s">
        <v>1097</v>
      </c>
    </row>
    <row r="3542" spans="1:5">
      <c r="A3542" s="256" t="s">
        <v>1128</v>
      </c>
      <c r="B3542" s="256" t="s">
        <v>406</v>
      </c>
      <c r="C3542" s="257">
        <v>1</v>
      </c>
      <c r="D3542" s="155">
        <v>0.45879999999999999</v>
      </c>
      <c r="E3542" s="155">
        <f t="shared" ref="E3542:E3547" si="62">ROUND((C3542*D3542),4)</f>
        <v>0.45879999999999999</v>
      </c>
    </row>
    <row r="3543" spans="1:5">
      <c r="A3543" s="256" t="s">
        <v>1107</v>
      </c>
      <c r="B3543" s="256" t="s">
        <v>406</v>
      </c>
      <c r="C3543" s="257">
        <v>1</v>
      </c>
      <c r="D3543" s="155">
        <v>0.89910000000000001</v>
      </c>
      <c r="E3543" s="155">
        <f t="shared" si="62"/>
        <v>0.89910000000000001</v>
      </c>
    </row>
    <row r="3544" spans="1:5">
      <c r="A3544" s="256" t="s">
        <v>1114</v>
      </c>
      <c r="B3544" s="256" t="s">
        <v>406</v>
      </c>
      <c r="C3544" s="257">
        <v>1</v>
      </c>
      <c r="D3544" s="155">
        <v>0.72</v>
      </c>
      <c r="E3544" s="155">
        <f t="shared" si="62"/>
        <v>0.72</v>
      </c>
    </row>
    <row r="3545" spans="1:5">
      <c r="A3545" s="256" t="s">
        <v>1115</v>
      </c>
      <c r="B3545" s="256" t="s">
        <v>406</v>
      </c>
      <c r="C3545" s="257">
        <v>1</v>
      </c>
      <c r="D3545" s="155">
        <v>0.64</v>
      </c>
      <c r="E3545" s="155">
        <f t="shared" si="62"/>
        <v>0.64</v>
      </c>
    </row>
    <row r="3546" spans="1:5" s="84" customFormat="1">
      <c r="A3546" s="256" t="s">
        <v>1102</v>
      </c>
      <c r="B3546" s="256" t="s">
        <v>406</v>
      </c>
      <c r="C3546" s="257">
        <v>1</v>
      </c>
      <c r="D3546" s="155">
        <v>0.3</v>
      </c>
      <c r="E3546" s="155">
        <f t="shared" si="62"/>
        <v>0.3</v>
      </c>
    </row>
    <row r="3547" spans="1:5">
      <c r="A3547" s="256" t="s">
        <v>1103</v>
      </c>
      <c r="B3547" s="256" t="s">
        <v>406</v>
      </c>
      <c r="C3547" s="257">
        <v>1</v>
      </c>
      <c r="D3547" s="155">
        <v>0.04</v>
      </c>
      <c r="E3547" s="155">
        <f t="shared" si="62"/>
        <v>0.04</v>
      </c>
    </row>
    <row r="3548" spans="1:5">
      <c r="A3548" s="253" t="s">
        <v>401</v>
      </c>
      <c r="B3548" s="253" t="s">
        <v>2</v>
      </c>
      <c r="C3548" s="254" t="s">
        <v>2</v>
      </c>
      <c r="D3548" s="255" t="s">
        <v>2</v>
      </c>
      <c r="E3548" s="255">
        <f>SUM(E3542:E3547)</f>
        <v>3.0578999999999996</v>
      </c>
    </row>
    <row r="3549" spans="1:5">
      <c r="A3549" s="253" t="s">
        <v>402</v>
      </c>
      <c r="B3549" s="253" t="s">
        <v>2</v>
      </c>
      <c r="C3549" s="254" t="s">
        <v>2</v>
      </c>
      <c r="D3549" s="255" t="s">
        <v>2</v>
      </c>
      <c r="E3549" s="255">
        <f>E3540+E3548</f>
        <v>15.8779</v>
      </c>
    </row>
    <row r="3550" spans="1:5">
      <c r="A3550" s="261" t="s">
        <v>938</v>
      </c>
      <c r="B3550" s="261"/>
      <c r="C3550" s="262"/>
      <c r="D3550" s="263"/>
      <c r="E3550" s="263"/>
    </row>
    <row r="3551" spans="1:5">
      <c r="A3551" s="253" t="s">
        <v>939</v>
      </c>
      <c r="B3551" s="253"/>
      <c r="C3551" s="254"/>
      <c r="D3551" s="255"/>
      <c r="E3551" s="255"/>
    </row>
    <row r="3552" spans="1:5">
      <c r="A3552" s="253" t="s">
        <v>450</v>
      </c>
      <c r="B3552" s="253"/>
      <c r="C3552" s="254"/>
      <c r="D3552" s="255"/>
      <c r="E3552" s="255"/>
    </row>
    <row r="3553" spans="1:5" s="84" customFormat="1">
      <c r="A3553" s="253" t="s">
        <v>1673</v>
      </c>
      <c r="B3553" s="253" t="s">
        <v>399</v>
      </c>
      <c r="C3553" s="254" t="s">
        <v>1095</v>
      </c>
      <c r="D3553" s="255" t="s">
        <v>1096</v>
      </c>
      <c r="E3553" s="255" t="s">
        <v>1097</v>
      </c>
    </row>
    <row r="3554" spans="1:5" ht="24.75">
      <c r="A3554" s="256" t="s">
        <v>1628</v>
      </c>
      <c r="B3554" s="256" t="s">
        <v>406</v>
      </c>
      <c r="C3554" s="257">
        <v>1</v>
      </c>
      <c r="D3554" s="155">
        <v>1.3724000000000001</v>
      </c>
      <c r="E3554" s="155">
        <f>ROUND((C3554*D3554),4)</f>
        <v>1.3724000000000001</v>
      </c>
    </row>
    <row r="3555" spans="1:5" ht="24.75">
      <c r="A3555" s="256" t="s">
        <v>1629</v>
      </c>
      <c r="B3555" s="256" t="s">
        <v>406</v>
      </c>
      <c r="C3555" s="257">
        <v>1</v>
      </c>
      <c r="D3555" s="155">
        <v>4.9500000000000002E-2</v>
      </c>
      <c r="E3555" s="155">
        <f>ROUND((C3555*D3555),4)</f>
        <v>4.9500000000000002E-2</v>
      </c>
    </row>
    <row r="3556" spans="1:5" ht="24.75">
      <c r="A3556" s="256" t="s">
        <v>1630</v>
      </c>
      <c r="B3556" s="256" t="s">
        <v>406</v>
      </c>
      <c r="C3556" s="257">
        <v>1</v>
      </c>
      <c r="D3556" s="155">
        <v>0.12889999999999999</v>
      </c>
      <c r="E3556" s="155">
        <f>ROUND((C3556*D3556),4)</f>
        <v>0.12889999999999999</v>
      </c>
    </row>
    <row r="3557" spans="1:5" ht="24.75">
      <c r="A3557" s="256" t="s">
        <v>1696</v>
      </c>
      <c r="B3557" s="256" t="s">
        <v>406</v>
      </c>
      <c r="C3557" s="257">
        <v>1</v>
      </c>
      <c r="D3557" s="155">
        <v>0.73750000000000004</v>
      </c>
      <c r="E3557" s="155">
        <f>ROUND((C3557*D3557),4)</f>
        <v>0.73750000000000004</v>
      </c>
    </row>
    <row r="3558" spans="1:5">
      <c r="A3558" s="253" t="s">
        <v>401</v>
      </c>
      <c r="B3558" s="253" t="s">
        <v>2</v>
      </c>
      <c r="C3558" s="254" t="s">
        <v>2</v>
      </c>
      <c r="D3558" s="255" t="s">
        <v>2</v>
      </c>
      <c r="E3558" s="255">
        <f>SUM(E3554:E3557)</f>
        <v>2.2883000000000004</v>
      </c>
    </row>
    <row r="3559" spans="1:5">
      <c r="A3559" s="253" t="s">
        <v>402</v>
      </c>
      <c r="B3559" s="253" t="s">
        <v>2</v>
      </c>
      <c r="C3559" s="254" t="s">
        <v>2</v>
      </c>
      <c r="D3559" s="255" t="s">
        <v>2</v>
      </c>
      <c r="E3559" s="255">
        <f>E3558</f>
        <v>2.2883000000000004</v>
      </c>
    </row>
    <row r="3560" spans="1:5" s="84" customFormat="1">
      <c r="A3560" s="261" t="s">
        <v>992</v>
      </c>
      <c r="B3560" s="261"/>
      <c r="C3560" s="262"/>
      <c r="D3560" s="263"/>
      <c r="E3560" s="263"/>
    </row>
    <row r="3561" spans="1:5">
      <c r="A3561" s="253" t="s">
        <v>993</v>
      </c>
      <c r="B3561" s="253"/>
      <c r="C3561" s="254"/>
      <c r="D3561" s="255"/>
      <c r="E3561" s="255"/>
    </row>
    <row r="3562" spans="1:5">
      <c r="A3562" s="253" t="s">
        <v>405</v>
      </c>
      <c r="B3562" s="253"/>
      <c r="C3562" s="254"/>
      <c r="D3562" s="255"/>
      <c r="E3562" s="255"/>
    </row>
    <row r="3563" spans="1:5">
      <c r="A3563" s="253" t="s">
        <v>1100</v>
      </c>
      <c r="B3563" s="253" t="s">
        <v>399</v>
      </c>
      <c r="C3563" s="254" t="s">
        <v>1095</v>
      </c>
      <c r="D3563" s="255" t="s">
        <v>1096</v>
      </c>
      <c r="E3563" s="255" t="s">
        <v>1097</v>
      </c>
    </row>
    <row r="3564" spans="1:5">
      <c r="A3564" s="256" t="s">
        <v>1650</v>
      </c>
      <c r="B3564" s="256" t="s">
        <v>406</v>
      </c>
      <c r="C3564" s="257">
        <v>1</v>
      </c>
      <c r="D3564" s="155">
        <v>9.6300000000000008</v>
      </c>
      <c r="E3564" s="155">
        <f>ROUND((C3564*D3564),4)</f>
        <v>9.6300000000000008</v>
      </c>
    </row>
    <row r="3565" spans="1:5">
      <c r="A3565" s="253" t="s">
        <v>401</v>
      </c>
      <c r="B3565" s="253" t="s">
        <v>2</v>
      </c>
      <c r="C3565" s="254" t="s">
        <v>2</v>
      </c>
      <c r="D3565" s="255" t="s">
        <v>2</v>
      </c>
      <c r="E3565" s="255">
        <f>SUM(E3564:E3564)</f>
        <v>9.6300000000000008</v>
      </c>
    </row>
    <row r="3566" spans="1:5">
      <c r="A3566" s="253" t="s">
        <v>1673</v>
      </c>
      <c r="B3566" s="253" t="s">
        <v>399</v>
      </c>
      <c r="C3566" s="254" t="s">
        <v>1095</v>
      </c>
      <c r="D3566" s="255" t="s">
        <v>1096</v>
      </c>
      <c r="E3566" s="255" t="s">
        <v>1097</v>
      </c>
    </row>
    <row r="3567" spans="1:5" s="84" customFormat="1">
      <c r="A3567" s="256" t="s">
        <v>1128</v>
      </c>
      <c r="B3567" s="256" t="s">
        <v>406</v>
      </c>
      <c r="C3567" s="257">
        <v>1</v>
      </c>
      <c r="D3567" s="155">
        <v>0.45879999999999999</v>
      </c>
      <c r="E3567" s="155">
        <f t="shared" ref="E3567:E3572" si="63">ROUND((C3567*D3567),4)</f>
        <v>0.45879999999999999</v>
      </c>
    </row>
    <row r="3568" spans="1:5">
      <c r="A3568" s="256" t="s">
        <v>1107</v>
      </c>
      <c r="B3568" s="256" t="s">
        <v>406</v>
      </c>
      <c r="C3568" s="257">
        <v>1</v>
      </c>
      <c r="D3568" s="155">
        <v>0.89910000000000001</v>
      </c>
      <c r="E3568" s="155">
        <f t="shared" si="63"/>
        <v>0.89910000000000001</v>
      </c>
    </row>
    <row r="3569" spans="1:5">
      <c r="A3569" s="256" t="s">
        <v>1114</v>
      </c>
      <c r="B3569" s="256" t="s">
        <v>406</v>
      </c>
      <c r="C3569" s="257">
        <v>1</v>
      </c>
      <c r="D3569" s="155">
        <v>0.72</v>
      </c>
      <c r="E3569" s="155">
        <f t="shared" si="63"/>
        <v>0.72</v>
      </c>
    </row>
    <row r="3570" spans="1:5">
      <c r="A3570" s="256" t="s">
        <v>1115</v>
      </c>
      <c r="B3570" s="256" t="s">
        <v>406</v>
      </c>
      <c r="C3570" s="257">
        <v>1</v>
      </c>
      <c r="D3570" s="155">
        <v>0.64</v>
      </c>
      <c r="E3570" s="155">
        <f t="shared" si="63"/>
        <v>0.64</v>
      </c>
    </row>
    <row r="3571" spans="1:5">
      <c r="A3571" s="256" t="s">
        <v>1102</v>
      </c>
      <c r="B3571" s="256" t="s">
        <v>406</v>
      </c>
      <c r="C3571" s="257">
        <v>1</v>
      </c>
      <c r="D3571" s="155">
        <v>0.3</v>
      </c>
      <c r="E3571" s="155">
        <f t="shared" si="63"/>
        <v>0.3</v>
      </c>
    </row>
    <row r="3572" spans="1:5">
      <c r="A3572" s="256" t="s">
        <v>1103</v>
      </c>
      <c r="B3572" s="256" t="s">
        <v>406</v>
      </c>
      <c r="C3572" s="257">
        <v>1</v>
      </c>
      <c r="D3572" s="155">
        <v>0.04</v>
      </c>
      <c r="E3572" s="155">
        <f t="shared" si="63"/>
        <v>0.04</v>
      </c>
    </row>
    <row r="3573" spans="1:5">
      <c r="A3573" s="253" t="s">
        <v>401</v>
      </c>
      <c r="B3573" s="253" t="s">
        <v>2</v>
      </c>
      <c r="C3573" s="254" t="s">
        <v>2</v>
      </c>
      <c r="D3573" s="255" t="s">
        <v>2</v>
      </c>
      <c r="E3573" s="255">
        <f>SUM(E3567:E3572)</f>
        <v>3.0578999999999996</v>
      </c>
    </row>
    <row r="3574" spans="1:5" s="84" customFormat="1">
      <c r="A3574" s="253" t="s">
        <v>402</v>
      </c>
      <c r="B3574" s="253" t="s">
        <v>2</v>
      </c>
      <c r="C3574" s="254" t="s">
        <v>2</v>
      </c>
      <c r="D3574" s="255" t="s">
        <v>2</v>
      </c>
      <c r="E3574" s="255">
        <f>E3565+E3573</f>
        <v>12.687900000000001</v>
      </c>
    </row>
    <row r="3575" spans="1:5">
      <c r="A3575" s="261" t="s">
        <v>651</v>
      </c>
      <c r="B3575" s="261"/>
      <c r="C3575" s="262"/>
      <c r="D3575" s="263"/>
      <c r="E3575" s="263"/>
    </row>
    <row r="3576" spans="1:5">
      <c r="A3576" s="253" t="s">
        <v>652</v>
      </c>
      <c r="B3576" s="253"/>
      <c r="C3576" s="254"/>
      <c r="D3576" s="255"/>
      <c r="E3576" s="255"/>
    </row>
    <row r="3577" spans="1:5">
      <c r="A3577" s="253" t="s">
        <v>405</v>
      </c>
      <c r="B3577" s="253"/>
      <c r="C3577" s="254"/>
      <c r="D3577" s="255"/>
      <c r="E3577" s="255"/>
    </row>
    <row r="3578" spans="1:5">
      <c r="A3578" s="253" t="s">
        <v>1100</v>
      </c>
      <c r="B3578" s="253" t="s">
        <v>399</v>
      </c>
      <c r="C3578" s="254" t="s">
        <v>1095</v>
      </c>
      <c r="D3578" s="255" t="s">
        <v>1096</v>
      </c>
      <c r="E3578" s="255" t="s">
        <v>1097</v>
      </c>
    </row>
    <row r="3579" spans="1:5">
      <c r="A3579" s="256" t="s">
        <v>1471</v>
      </c>
      <c r="B3579" s="256" t="s">
        <v>406</v>
      </c>
      <c r="C3579" s="257">
        <v>1</v>
      </c>
      <c r="D3579" s="155">
        <v>12.82</v>
      </c>
      <c r="E3579" s="155">
        <f>ROUND((C3579*D3579),4)</f>
        <v>12.82</v>
      </c>
    </row>
    <row r="3580" spans="1:5">
      <c r="A3580" s="253" t="s">
        <v>401</v>
      </c>
      <c r="B3580" s="253" t="s">
        <v>2</v>
      </c>
      <c r="C3580" s="254" t="s">
        <v>2</v>
      </c>
      <c r="D3580" s="255" t="s">
        <v>2</v>
      </c>
      <c r="E3580" s="255">
        <f>SUM(E3579:E3579)</f>
        <v>12.82</v>
      </c>
    </row>
    <row r="3581" spans="1:5" s="84" customFormat="1">
      <c r="A3581" s="253" t="s">
        <v>1673</v>
      </c>
      <c r="B3581" s="253" t="s">
        <v>399</v>
      </c>
      <c r="C3581" s="254" t="s">
        <v>1095</v>
      </c>
      <c r="D3581" s="255" t="s">
        <v>1096</v>
      </c>
      <c r="E3581" s="255" t="s">
        <v>1097</v>
      </c>
    </row>
    <row r="3582" spans="1:5">
      <c r="A3582" s="256" t="s">
        <v>1128</v>
      </c>
      <c r="B3582" s="256" t="s">
        <v>406</v>
      </c>
      <c r="C3582" s="257">
        <v>1</v>
      </c>
      <c r="D3582" s="155">
        <v>0.45879999999999999</v>
      </c>
      <c r="E3582" s="155">
        <f t="shared" ref="E3582:E3587" si="64">ROUND((C3582*D3582),4)</f>
        <v>0.45879999999999999</v>
      </c>
    </row>
    <row r="3583" spans="1:5">
      <c r="A3583" s="256" t="s">
        <v>1107</v>
      </c>
      <c r="B3583" s="256" t="s">
        <v>406</v>
      </c>
      <c r="C3583" s="257">
        <v>1</v>
      </c>
      <c r="D3583" s="155">
        <v>0.89910000000000001</v>
      </c>
      <c r="E3583" s="155">
        <f t="shared" si="64"/>
        <v>0.89910000000000001</v>
      </c>
    </row>
    <row r="3584" spans="1:5">
      <c r="A3584" s="256" t="s">
        <v>1114</v>
      </c>
      <c r="B3584" s="256" t="s">
        <v>406</v>
      </c>
      <c r="C3584" s="257">
        <v>1</v>
      </c>
      <c r="D3584" s="155">
        <v>0.72</v>
      </c>
      <c r="E3584" s="155">
        <f t="shared" si="64"/>
        <v>0.72</v>
      </c>
    </row>
    <row r="3585" spans="1:5">
      <c r="A3585" s="256" t="s">
        <v>1115</v>
      </c>
      <c r="B3585" s="256" t="s">
        <v>406</v>
      </c>
      <c r="C3585" s="257">
        <v>1</v>
      </c>
      <c r="D3585" s="155">
        <v>0.64</v>
      </c>
      <c r="E3585" s="155">
        <f t="shared" si="64"/>
        <v>0.64</v>
      </c>
    </row>
    <row r="3586" spans="1:5">
      <c r="A3586" s="256" t="s">
        <v>1102</v>
      </c>
      <c r="B3586" s="256" t="s">
        <v>406</v>
      </c>
      <c r="C3586" s="257">
        <v>1</v>
      </c>
      <c r="D3586" s="155">
        <v>0.3</v>
      </c>
      <c r="E3586" s="155">
        <f t="shared" si="64"/>
        <v>0.3</v>
      </c>
    </row>
    <row r="3587" spans="1:5">
      <c r="A3587" s="256" t="s">
        <v>1103</v>
      </c>
      <c r="B3587" s="256" t="s">
        <v>406</v>
      </c>
      <c r="C3587" s="257">
        <v>1</v>
      </c>
      <c r="D3587" s="155">
        <v>0.04</v>
      </c>
      <c r="E3587" s="155">
        <f t="shared" si="64"/>
        <v>0.04</v>
      </c>
    </row>
    <row r="3588" spans="1:5" s="84" customFormat="1">
      <c r="A3588" s="253" t="s">
        <v>401</v>
      </c>
      <c r="B3588" s="253" t="s">
        <v>2</v>
      </c>
      <c r="C3588" s="254" t="s">
        <v>2</v>
      </c>
      <c r="D3588" s="255" t="s">
        <v>2</v>
      </c>
      <c r="E3588" s="255">
        <f>SUM(E3582:E3587)</f>
        <v>3.0578999999999996</v>
      </c>
    </row>
    <row r="3589" spans="1:5">
      <c r="A3589" s="253" t="s">
        <v>402</v>
      </c>
      <c r="B3589" s="253" t="s">
        <v>2</v>
      </c>
      <c r="C3589" s="254" t="s">
        <v>2</v>
      </c>
      <c r="D3589" s="255" t="s">
        <v>2</v>
      </c>
      <c r="E3589" s="255">
        <f>E3580+E3588</f>
        <v>15.8779</v>
      </c>
    </row>
    <row r="3590" spans="1:5">
      <c r="A3590" s="261" t="s">
        <v>994</v>
      </c>
      <c r="B3590" s="261"/>
      <c r="C3590" s="262"/>
      <c r="D3590" s="263"/>
      <c r="E3590" s="263"/>
    </row>
    <row r="3591" spans="1:5">
      <c r="A3591" s="253" t="s">
        <v>995</v>
      </c>
      <c r="B3591" s="253"/>
      <c r="C3591" s="254"/>
      <c r="D3591" s="255"/>
      <c r="E3591" s="255"/>
    </row>
    <row r="3592" spans="1:5">
      <c r="A3592" s="253" t="s">
        <v>450</v>
      </c>
      <c r="B3592" s="253"/>
      <c r="C3592" s="254"/>
      <c r="D3592" s="255"/>
      <c r="E3592" s="255"/>
    </row>
    <row r="3593" spans="1:5">
      <c r="A3593" s="253" t="s">
        <v>1673</v>
      </c>
      <c r="B3593" s="253" t="s">
        <v>399</v>
      </c>
      <c r="C3593" s="254" t="s">
        <v>1095</v>
      </c>
      <c r="D3593" s="255" t="s">
        <v>1096</v>
      </c>
      <c r="E3593" s="255" t="s">
        <v>1097</v>
      </c>
    </row>
    <row r="3594" spans="1:5" ht="24.75">
      <c r="A3594" s="256" t="s">
        <v>1651</v>
      </c>
      <c r="B3594" s="256" t="s">
        <v>406</v>
      </c>
      <c r="C3594" s="257">
        <v>1</v>
      </c>
      <c r="D3594" s="155">
        <v>4.82E-2</v>
      </c>
      <c r="E3594" s="155">
        <f>ROUND((C3594*D3594),4)</f>
        <v>4.82E-2</v>
      </c>
    </row>
    <row r="3595" spans="1:5" s="84" customFormat="1" ht="24.75">
      <c r="A3595" s="256" t="s">
        <v>1652</v>
      </c>
      <c r="B3595" s="256" t="s">
        <v>406</v>
      </c>
      <c r="C3595" s="257">
        <v>1</v>
      </c>
      <c r="D3595" s="155">
        <v>1.37E-2</v>
      </c>
      <c r="E3595" s="155">
        <f>ROUND((C3595*D3595),4)</f>
        <v>1.37E-2</v>
      </c>
    </row>
    <row r="3596" spans="1:5" ht="24.75">
      <c r="A3596" s="256" t="s">
        <v>1653</v>
      </c>
      <c r="B3596" s="256" t="s">
        <v>406</v>
      </c>
      <c r="C3596" s="257">
        <v>1</v>
      </c>
      <c r="D3596" s="155">
        <v>3.1800000000000002E-2</v>
      </c>
      <c r="E3596" s="155">
        <f>ROUND((C3596*D3596),4)</f>
        <v>3.1800000000000002E-2</v>
      </c>
    </row>
    <row r="3597" spans="1:5" ht="24.75">
      <c r="A3597" s="256" t="s">
        <v>1699</v>
      </c>
      <c r="B3597" s="256" t="s">
        <v>406</v>
      </c>
      <c r="C3597" s="257">
        <v>1</v>
      </c>
      <c r="D3597" s="155">
        <v>1.8707</v>
      </c>
      <c r="E3597" s="155">
        <f>ROUND((C3597*D3597),4)</f>
        <v>1.8707</v>
      </c>
    </row>
    <row r="3598" spans="1:5">
      <c r="A3598" s="253" t="s">
        <v>401</v>
      </c>
      <c r="B3598" s="253" t="s">
        <v>2</v>
      </c>
      <c r="C3598" s="254" t="s">
        <v>2</v>
      </c>
      <c r="D3598" s="255" t="s">
        <v>2</v>
      </c>
      <c r="E3598" s="255">
        <f>SUM(E3594:E3597)</f>
        <v>1.9643999999999999</v>
      </c>
    </row>
    <row r="3599" spans="1:5">
      <c r="A3599" s="253" t="s">
        <v>402</v>
      </c>
      <c r="B3599" s="253" t="s">
        <v>2</v>
      </c>
      <c r="C3599" s="254" t="s">
        <v>2</v>
      </c>
      <c r="D3599" s="255" t="s">
        <v>2</v>
      </c>
      <c r="E3599" s="255">
        <f>E3598</f>
        <v>1.9643999999999999</v>
      </c>
    </row>
    <row r="3600" spans="1:5">
      <c r="A3600" s="261" t="s">
        <v>996</v>
      </c>
      <c r="B3600" s="261"/>
      <c r="C3600" s="262"/>
      <c r="D3600" s="263"/>
      <c r="E3600" s="263"/>
    </row>
    <row r="3601" spans="1:5">
      <c r="A3601" s="253" t="s">
        <v>995</v>
      </c>
      <c r="B3601" s="253"/>
      <c r="C3601" s="254"/>
      <c r="D3601" s="255"/>
      <c r="E3601" s="255"/>
    </row>
    <row r="3602" spans="1:5" s="84" customFormat="1">
      <c r="A3602" s="253" t="s">
        <v>597</v>
      </c>
      <c r="B3602" s="253"/>
      <c r="C3602" s="254"/>
      <c r="D3602" s="255"/>
      <c r="E3602" s="255"/>
    </row>
    <row r="3603" spans="1:5">
      <c r="A3603" s="253" t="s">
        <v>1673</v>
      </c>
      <c r="B3603" s="253" t="s">
        <v>399</v>
      </c>
      <c r="C3603" s="254" t="s">
        <v>1095</v>
      </c>
      <c r="D3603" s="255" t="s">
        <v>1096</v>
      </c>
      <c r="E3603" s="255" t="s">
        <v>1097</v>
      </c>
    </row>
    <row r="3604" spans="1:5" ht="24.75">
      <c r="A3604" s="256" t="s">
        <v>1651</v>
      </c>
      <c r="B3604" s="256" t="s">
        <v>406</v>
      </c>
      <c r="C3604" s="257">
        <v>1</v>
      </c>
      <c r="D3604" s="155">
        <v>4.82E-2</v>
      </c>
      <c r="E3604" s="155">
        <f>ROUND((C3604*D3604),4)</f>
        <v>4.82E-2</v>
      </c>
    </row>
    <row r="3605" spans="1:5" ht="24.75">
      <c r="A3605" s="256" t="s">
        <v>1652</v>
      </c>
      <c r="B3605" s="256" t="s">
        <v>406</v>
      </c>
      <c r="C3605" s="257">
        <v>1</v>
      </c>
      <c r="D3605" s="155">
        <v>1.37E-2</v>
      </c>
      <c r="E3605" s="155">
        <f>ROUND((C3605*D3605),4)</f>
        <v>1.37E-2</v>
      </c>
    </row>
    <row r="3606" spans="1:5">
      <c r="A3606" s="253" t="s">
        <v>401</v>
      </c>
      <c r="B3606" s="253" t="s">
        <v>2</v>
      </c>
      <c r="C3606" s="254" t="s">
        <v>2</v>
      </c>
      <c r="D3606" s="255" t="s">
        <v>2</v>
      </c>
      <c r="E3606" s="255">
        <f>SUM(E3604:E3605)</f>
        <v>6.1899999999999997E-2</v>
      </c>
    </row>
    <row r="3607" spans="1:5">
      <c r="A3607" s="253" t="s">
        <v>402</v>
      </c>
      <c r="B3607" s="253" t="s">
        <v>2</v>
      </c>
      <c r="C3607" s="254" t="s">
        <v>2</v>
      </c>
      <c r="D3607" s="255" t="s">
        <v>2</v>
      </c>
      <c r="E3607" s="255">
        <f>E3606</f>
        <v>6.1899999999999997E-2</v>
      </c>
    </row>
    <row r="3608" spans="1:5">
      <c r="A3608" s="261" t="s">
        <v>997</v>
      </c>
      <c r="B3608" s="261"/>
      <c r="C3608" s="262"/>
      <c r="D3608" s="263"/>
      <c r="E3608" s="263"/>
    </row>
    <row r="3609" spans="1:5">
      <c r="A3609" s="253" t="s">
        <v>998</v>
      </c>
      <c r="B3609" s="253"/>
      <c r="C3609" s="254"/>
      <c r="D3609" s="255"/>
      <c r="E3609" s="255"/>
    </row>
    <row r="3610" spans="1:5">
      <c r="A3610" s="253" t="s">
        <v>547</v>
      </c>
      <c r="B3610" s="253"/>
      <c r="C3610" s="254"/>
      <c r="D3610" s="255"/>
      <c r="E3610" s="255"/>
    </row>
    <row r="3611" spans="1:5">
      <c r="A3611" s="253" t="s">
        <v>1673</v>
      </c>
      <c r="B3611" s="253" t="s">
        <v>399</v>
      </c>
      <c r="C3611" s="254" t="s">
        <v>1095</v>
      </c>
      <c r="D3611" s="255" t="s">
        <v>1096</v>
      </c>
      <c r="E3611" s="255" t="s">
        <v>1097</v>
      </c>
    </row>
    <row r="3612" spans="1:5">
      <c r="A3612" s="256" t="s">
        <v>1542</v>
      </c>
      <c r="B3612" s="256" t="s">
        <v>406</v>
      </c>
      <c r="C3612" s="257">
        <v>2.3400000000000001E-2</v>
      </c>
      <c r="D3612" s="155">
        <v>12.687900000000001</v>
      </c>
      <c r="E3612" s="155">
        <f>ROUND((C3612*D3612),4)</f>
        <v>0.2969</v>
      </c>
    </row>
    <row r="3613" spans="1:5" s="84" customFormat="1">
      <c r="A3613" s="256" t="s">
        <v>1543</v>
      </c>
      <c r="B3613" s="256" t="s">
        <v>406</v>
      </c>
      <c r="C3613" s="257">
        <v>0.16669999999999999</v>
      </c>
      <c r="D3613" s="155">
        <v>15.8779</v>
      </c>
      <c r="E3613" s="155">
        <f>ROUND((C3613*D3613),4)</f>
        <v>2.6467999999999998</v>
      </c>
    </row>
    <row r="3614" spans="1:5">
      <c r="A3614" s="256" t="s">
        <v>1654</v>
      </c>
      <c r="B3614" s="256" t="s">
        <v>423</v>
      </c>
      <c r="C3614" s="257">
        <v>1.07</v>
      </c>
      <c r="D3614" s="155">
        <v>3.84</v>
      </c>
      <c r="E3614" s="155">
        <f>ROUND((C3614*D3614),4)</f>
        <v>4.1087999999999996</v>
      </c>
    </row>
    <row r="3615" spans="1:5">
      <c r="A3615" s="253" t="s">
        <v>401</v>
      </c>
      <c r="B3615" s="253" t="s">
        <v>2</v>
      </c>
      <c r="C3615" s="254" t="s">
        <v>2</v>
      </c>
      <c r="D3615" s="255" t="s">
        <v>2</v>
      </c>
      <c r="E3615" s="255">
        <f>SUM(E3612:E3614)</f>
        <v>7.0524999999999993</v>
      </c>
    </row>
    <row r="3616" spans="1:5">
      <c r="A3616" s="253" t="s">
        <v>402</v>
      </c>
      <c r="B3616" s="253" t="s">
        <v>2</v>
      </c>
      <c r="C3616" s="254" t="s">
        <v>2</v>
      </c>
      <c r="D3616" s="255" t="s">
        <v>2</v>
      </c>
      <c r="E3616" s="255">
        <f>E3615</f>
        <v>7.0524999999999993</v>
      </c>
    </row>
    <row r="3617" spans="1:5">
      <c r="A3617" s="261" t="s">
        <v>999</v>
      </c>
      <c r="B3617" s="261"/>
      <c r="C3617" s="262"/>
      <c r="D3617" s="263"/>
      <c r="E3617" s="263"/>
    </row>
    <row r="3618" spans="1:5">
      <c r="A3618" s="253" t="s">
        <v>1000</v>
      </c>
      <c r="B3618" s="253"/>
      <c r="C3618" s="254"/>
      <c r="D3618" s="255"/>
      <c r="E3618" s="255"/>
    </row>
    <row r="3619" spans="1:5">
      <c r="A3619" s="253" t="s">
        <v>405</v>
      </c>
      <c r="B3619" s="253"/>
      <c r="C3619" s="254"/>
      <c r="D3619" s="255"/>
      <c r="E3619" s="255"/>
    </row>
    <row r="3620" spans="1:5">
      <c r="A3620" s="253" t="s">
        <v>1100</v>
      </c>
      <c r="B3620" s="253" t="s">
        <v>399</v>
      </c>
      <c r="C3620" s="254" t="s">
        <v>1095</v>
      </c>
      <c r="D3620" s="255" t="s">
        <v>1096</v>
      </c>
      <c r="E3620" s="255" t="s">
        <v>1097</v>
      </c>
    </row>
    <row r="3621" spans="1:5">
      <c r="A3621" s="256" t="s">
        <v>1655</v>
      </c>
      <c r="B3621" s="256" t="s">
        <v>406</v>
      </c>
      <c r="C3621" s="257">
        <v>1</v>
      </c>
      <c r="D3621" s="155">
        <v>9.6300000000000008</v>
      </c>
      <c r="E3621" s="155">
        <f>ROUND((C3621*D3621),4)</f>
        <v>9.6300000000000008</v>
      </c>
    </row>
    <row r="3622" spans="1:5">
      <c r="A3622" s="253" t="s">
        <v>401</v>
      </c>
      <c r="B3622" s="253" t="s">
        <v>2</v>
      </c>
      <c r="C3622" s="254" t="s">
        <v>2</v>
      </c>
      <c r="D3622" s="255" t="s">
        <v>2</v>
      </c>
      <c r="E3622" s="255">
        <f>SUM(E3621:E3621)</f>
        <v>9.6300000000000008</v>
      </c>
    </row>
    <row r="3623" spans="1:5" s="84" customFormat="1">
      <c r="A3623" s="253" t="s">
        <v>1673</v>
      </c>
      <c r="B3623" s="253" t="s">
        <v>399</v>
      </c>
      <c r="C3623" s="254" t="s">
        <v>1095</v>
      </c>
      <c r="D3623" s="255" t="s">
        <v>1096</v>
      </c>
      <c r="E3623" s="255" t="s">
        <v>1097</v>
      </c>
    </row>
    <row r="3624" spans="1:5">
      <c r="A3624" s="256" t="s">
        <v>1128</v>
      </c>
      <c r="B3624" s="256" t="s">
        <v>406</v>
      </c>
      <c r="C3624" s="257">
        <v>1</v>
      </c>
      <c r="D3624" s="155">
        <v>0.45879999999999999</v>
      </c>
      <c r="E3624" s="155">
        <f t="shared" ref="E3624:E3629" si="65">ROUND((C3624*D3624),4)</f>
        <v>0.45879999999999999</v>
      </c>
    </row>
    <row r="3625" spans="1:5">
      <c r="A3625" s="256" t="s">
        <v>1107</v>
      </c>
      <c r="B3625" s="256" t="s">
        <v>406</v>
      </c>
      <c r="C3625" s="257">
        <v>1</v>
      </c>
      <c r="D3625" s="155">
        <v>0.89910000000000001</v>
      </c>
      <c r="E3625" s="155">
        <f t="shared" si="65"/>
        <v>0.89910000000000001</v>
      </c>
    </row>
    <row r="3626" spans="1:5">
      <c r="A3626" s="256" t="s">
        <v>1114</v>
      </c>
      <c r="B3626" s="256" t="s">
        <v>406</v>
      </c>
      <c r="C3626" s="257">
        <v>1</v>
      </c>
      <c r="D3626" s="155">
        <v>0.72</v>
      </c>
      <c r="E3626" s="155">
        <f t="shared" si="65"/>
        <v>0.72</v>
      </c>
    </row>
    <row r="3627" spans="1:5">
      <c r="A3627" s="256" t="s">
        <v>1115</v>
      </c>
      <c r="B3627" s="256" t="s">
        <v>406</v>
      </c>
      <c r="C3627" s="257">
        <v>1</v>
      </c>
      <c r="D3627" s="155">
        <v>0.64</v>
      </c>
      <c r="E3627" s="155">
        <f t="shared" si="65"/>
        <v>0.64</v>
      </c>
    </row>
    <row r="3628" spans="1:5">
      <c r="A3628" s="256" t="s">
        <v>1102</v>
      </c>
      <c r="B3628" s="256" t="s">
        <v>406</v>
      </c>
      <c r="C3628" s="257">
        <v>1</v>
      </c>
      <c r="D3628" s="155">
        <v>0.3</v>
      </c>
      <c r="E3628" s="155">
        <f t="shared" si="65"/>
        <v>0.3</v>
      </c>
    </row>
    <row r="3629" spans="1:5">
      <c r="A3629" s="256" t="s">
        <v>1103</v>
      </c>
      <c r="B3629" s="256" t="s">
        <v>406</v>
      </c>
      <c r="C3629" s="257">
        <v>1</v>
      </c>
      <c r="D3629" s="155">
        <v>0.04</v>
      </c>
      <c r="E3629" s="155">
        <f t="shared" si="65"/>
        <v>0.04</v>
      </c>
    </row>
    <row r="3630" spans="1:5">
      <c r="A3630" s="253" t="s">
        <v>401</v>
      </c>
      <c r="B3630" s="253" t="s">
        <v>2</v>
      </c>
      <c r="C3630" s="254" t="s">
        <v>2</v>
      </c>
      <c r="D3630" s="255" t="s">
        <v>2</v>
      </c>
      <c r="E3630" s="255">
        <f>SUM(E3624:E3629)</f>
        <v>3.0578999999999996</v>
      </c>
    </row>
    <row r="3631" spans="1:5">
      <c r="A3631" s="253" t="s">
        <v>402</v>
      </c>
      <c r="B3631" s="253" t="s">
        <v>2</v>
      </c>
      <c r="C3631" s="254" t="s">
        <v>2</v>
      </c>
      <c r="D3631" s="255" t="s">
        <v>2</v>
      </c>
      <c r="E3631" s="255">
        <f>E3622+E3630</f>
        <v>12.687900000000001</v>
      </c>
    </row>
    <row r="3632" spans="1:5">
      <c r="A3632" s="261" t="s">
        <v>1001</v>
      </c>
      <c r="B3632" s="261"/>
      <c r="C3632" s="262"/>
      <c r="D3632" s="263"/>
      <c r="E3632" s="263"/>
    </row>
    <row r="3633" spans="1:5">
      <c r="A3633" s="253" t="s">
        <v>1002</v>
      </c>
      <c r="B3633" s="253"/>
      <c r="C3633" s="254"/>
      <c r="D3633" s="255"/>
      <c r="E3633" s="255"/>
    </row>
    <row r="3634" spans="1:5">
      <c r="A3634" s="253" t="s">
        <v>405</v>
      </c>
      <c r="B3634" s="253"/>
      <c r="C3634" s="254"/>
      <c r="D3634" s="255"/>
      <c r="E3634" s="255"/>
    </row>
    <row r="3635" spans="1:5">
      <c r="A3635" s="253" t="s">
        <v>1100</v>
      </c>
      <c r="B3635" s="253" t="s">
        <v>399</v>
      </c>
      <c r="C3635" s="254" t="s">
        <v>1095</v>
      </c>
      <c r="D3635" s="255" t="s">
        <v>1096</v>
      </c>
      <c r="E3635" s="255" t="s">
        <v>1097</v>
      </c>
    </row>
    <row r="3636" spans="1:5">
      <c r="A3636" s="256" t="s">
        <v>1656</v>
      </c>
      <c r="B3636" s="256" t="s">
        <v>406</v>
      </c>
      <c r="C3636" s="257">
        <v>1</v>
      </c>
      <c r="D3636" s="155">
        <v>12.82</v>
      </c>
      <c r="E3636" s="155">
        <f>ROUND((C3636*D3636),4)</f>
        <v>12.82</v>
      </c>
    </row>
    <row r="3637" spans="1:5" s="84" customFormat="1">
      <c r="A3637" s="253" t="s">
        <v>401</v>
      </c>
      <c r="B3637" s="253" t="s">
        <v>2</v>
      </c>
      <c r="C3637" s="254" t="s">
        <v>2</v>
      </c>
      <c r="D3637" s="255" t="s">
        <v>2</v>
      </c>
      <c r="E3637" s="255">
        <f>SUM(E3636:E3636)</f>
        <v>12.82</v>
      </c>
    </row>
    <row r="3638" spans="1:5">
      <c r="A3638" s="253" t="s">
        <v>1673</v>
      </c>
      <c r="B3638" s="253" t="s">
        <v>399</v>
      </c>
      <c r="C3638" s="254" t="s">
        <v>1095</v>
      </c>
      <c r="D3638" s="255" t="s">
        <v>1096</v>
      </c>
      <c r="E3638" s="255" t="s">
        <v>1097</v>
      </c>
    </row>
    <row r="3639" spans="1:5">
      <c r="A3639" s="256" t="s">
        <v>1128</v>
      </c>
      <c r="B3639" s="256" t="s">
        <v>406</v>
      </c>
      <c r="C3639" s="257">
        <v>1</v>
      </c>
      <c r="D3639" s="155">
        <v>0.45879999999999999</v>
      </c>
      <c r="E3639" s="155">
        <f t="shared" ref="E3639:E3644" si="66">ROUND((C3639*D3639),4)</f>
        <v>0.45879999999999999</v>
      </c>
    </row>
    <row r="3640" spans="1:5">
      <c r="A3640" s="256" t="s">
        <v>1107</v>
      </c>
      <c r="B3640" s="256" t="s">
        <v>406</v>
      </c>
      <c r="C3640" s="257">
        <v>1</v>
      </c>
      <c r="D3640" s="155">
        <v>0.89910000000000001</v>
      </c>
      <c r="E3640" s="155">
        <f t="shared" si="66"/>
        <v>0.89910000000000001</v>
      </c>
    </row>
    <row r="3641" spans="1:5">
      <c r="A3641" s="256" t="s">
        <v>1114</v>
      </c>
      <c r="B3641" s="256" t="s">
        <v>406</v>
      </c>
      <c r="C3641" s="257">
        <v>1</v>
      </c>
      <c r="D3641" s="155">
        <v>0.72</v>
      </c>
      <c r="E3641" s="155">
        <f t="shared" si="66"/>
        <v>0.72</v>
      </c>
    </row>
    <row r="3642" spans="1:5">
      <c r="A3642" s="256" t="s">
        <v>1115</v>
      </c>
      <c r="B3642" s="256" t="s">
        <v>406</v>
      </c>
      <c r="C3642" s="257">
        <v>1</v>
      </c>
      <c r="D3642" s="155">
        <v>0.64</v>
      </c>
      <c r="E3642" s="155">
        <f t="shared" si="66"/>
        <v>0.64</v>
      </c>
    </row>
    <row r="3643" spans="1:5">
      <c r="A3643" s="256" t="s">
        <v>1102</v>
      </c>
      <c r="B3643" s="256" t="s">
        <v>406</v>
      </c>
      <c r="C3643" s="257">
        <v>1</v>
      </c>
      <c r="D3643" s="155">
        <v>0.3</v>
      </c>
      <c r="E3643" s="155">
        <f t="shared" si="66"/>
        <v>0.3</v>
      </c>
    </row>
    <row r="3644" spans="1:5">
      <c r="A3644" s="256" t="s">
        <v>1103</v>
      </c>
      <c r="B3644" s="256" t="s">
        <v>406</v>
      </c>
      <c r="C3644" s="257">
        <v>1</v>
      </c>
      <c r="D3644" s="155">
        <v>0.04</v>
      </c>
      <c r="E3644" s="155">
        <f t="shared" si="66"/>
        <v>0.04</v>
      </c>
    </row>
    <row r="3645" spans="1:5">
      <c r="A3645" s="253" t="s">
        <v>401</v>
      </c>
      <c r="B3645" s="253" t="s">
        <v>2</v>
      </c>
      <c r="C3645" s="254" t="s">
        <v>2</v>
      </c>
      <c r="D3645" s="255" t="s">
        <v>2</v>
      </c>
      <c r="E3645" s="255">
        <f>SUM(E3639:E3644)</f>
        <v>3.0578999999999996</v>
      </c>
    </row>
    <row r="3646" spans="1:5" s="84" customFormat="1">
      <c r="A3646" s="253" t="s">
        <v>402</v>
      </c>
      <c r="B3646" s="253" t="s">
        <v>2</v>
      </c>
      <c r="C3646" s="254" t="s">
        <v>2</v>
      </c>
      <c r="D3646" s="255" t="s">
        <v>2</v>
      </c>
      <c r="E3646" s="255">
        <f>E3637+E3645</f>
        <v>15.8779</v>
      </c>
    </row>
    <row r="3647" spans="1:5">
      <c r="A3647" s="261" t="s">
        <v>602</v>
      </c>
      <c r="B3647" s="261"/>
      <c r="C3647" s="262"/>
      <c r="D3647" s="263"/>
      <c r="E3647" s="263"/>
    </row>
    <row r="3648" spans="1:5">
      <c r="A3648" s="253" t="s">
        <v>1081</v>
      </c>
      <c r="B3648" s="253"/>
      <c r="C3648" s="254"/>
      <c r="D3648" s="255"/>
      <c r="E3648" s="255"/>
    </row>
    <row r="3649" spans="1:5">
      <c r="A3649" s="253" t="s">
        <v>450</v>
      </c>
      <c r="B3649" s="253"/>
      <c r="C3649" s="254"/>
      <c r="D3649" s="255"/>
      <c r="E3649" s="255"/>
    </row>
    <row r="3650" spans="1:5">
      <c r="A3650" s="253" t="s">
        <v>1673</v>
      </c>
      <c r="B3650" s="253" t="s">
        <v>399</v>
      </c>
      <c r="C3650" s="254" t="s">
        <v>1095</v>
      </c>
      <c r="D3650" s="255" t="s">
        <v>1096</v>
      </c>
      <c r="E3650" s="255" t="s">
        <v>1097</v>
      </c>
    </row>
    <row r="3651" spans="1:5" ht="36.75">
      <c r="A3651" s="256" t="s">
        <v>1728</v>
      </c>
      <c r="B3651" s="256" t="s">
        <v>406</v>
      </c>
      <c r="C3651" s="257">
        <v>1</v>
      </c>
      <c r="D3651" s="155">
        <v>19.886299999999999</v>
      </c>
      <c r="E3651" s="155">
        <f t="shared" ref="E3651:E3656" si="67">ROUND((C3651*D3651),4)</f>
        <v>19.886299999999999</v>
      </c>
    </row>
    <row r="3652" spans="1:5" ht="36.75">
      <c r="A3652" s="256" t="s">
        <v>1729</v>
      </c>
      <c r="B3652" s="256" t="s">
        <v>406</v>
      </c>
      <c r="C3652" s="257">
        <v>1</v>
      </c>
      <c r="D3652" s="155">
        <v>76.17</v>
      </c>
      <c r="E3652" s="155">
        <f t="shared" si="67"/>
        <v>76.17</v>
      </c>
    </row>
    <row r="3653" spans="1:5">
      <c r="A3653" s="256" t="s">
        <v>1411</v>
      </c>
      <c r="B3653" s="256" t="s">
        <v>406</v>
      </c>
      <c r="C3653" s="257">
        <v>1</v>
      </c>
      <c r="D3653" s="155">
        <v>12.55</v>
      </c>
      <c r="E3653" s="155">
        <f t="shared" si="67"/>
        <v>12.55</v>
      </c>
    </row>
    <row r="3654" spans="1:5" ht="36.75">
      <c r="A3654" s="256" t="s">
        <v>1730</v>
      </c>
      <c r="B3654" s="256" t="s">
        <v>406</v>
      </c>
      <c r="C3654" s="257">
        <v>1</v>
      </c>
      <c r="D3654" s="155">
        <v>14.147600000000001</v>
      </c>
      <c r="E3654" s="155">
        <f t="shared" si="67"/>
        <v>14.147600000000001</v>
      </c>
    </row>
    <row r="3655" spans="1:5" ht="36.75">
      <c r="A3655" s="256" t="s">
        <v>1731</v>
      </c>
      <c r="B3655" s="256" t="s">
        <v>406</v>
      </c>
      <c r="C3655" s="257">
        <v>1</v>
      </c>
      <c r="D3655" s="155">
        <v>3.3496000000000001</v>
      </c>
      <c r="E3655" s="155">
        <f t="shared" si="67"/>
        <v>3.3496000000000001</v>
      </c>
    </row>
    <row r="3656" spans="1:5" ht="36.75">
      <c r="A3656" s="256" t="s">
        <v>1732</v>
      </c>
      <c r="B3656" s="256" t="s">
        <v>406</v>
      </c>
      <c r="C3656" s="257">
        <v>1</v>
      </c>
      <c r="D3656" s="155">
        <v>0.67920000000000003</v>
      </c>
      <c r="E3656" s="155">
        <f t="shared" si="67"/>
        <v>0.67920000000000003</v>
      </c>
    </row>
    <row r="3657" spans="1:5">
      <c r="A3657" s="253" t="s">
        <v>401</v>
      </c>
      <c r="B3657" s="253" t="s">
        <v>2</v>
      </c>
      <c r="C3657" s="254" t="s">
        <v>2</v>
      </c>
      <c r="D3657" s="255" t="s">
        <v>2</v>
      </c>
      <c r="E3657" s="255">
        <f>SUM(E3651:E3656)</f>
        <v>126.78269999999998</v>
      </c>
    </row>
    <row r="3658" spans="1:5" s="84" customFormat="1">
      <c r="A3658" s="253" t="s">
        <v>402</v>
      </c>
      <c r="B3658" s="253" t="s">
        <v>2</v>
      </c>
      <c r="C3658" s="254" t="s">
        <v>2</v>
      </c>
      <c r="D3658" s="255" t="s">
        <v>2</v>
      </c>
      <c r="E3658" s="255">
        <f>E3657</f>
        <v>126.78269999999998</v>
      </c>
    </row>
    <row r="3659" spans="1:5">
      <c r="A3659" s="261" t="s">
        <v>1003</v>
      </c>
      <c r="B3659" s="261"/>
      <c r="C3659" s="262"/>
      <c r="D3659" s="263"/>
      <c r="E3659" s="263"/>
    </row>
    <row r="3660" spans="1:5">
      <c r="A3660" s="253" t="s">
        <v>1081</v>
      </c>
      <c r="B3660" s="253"/>
      <c r="C3660" s="254"/>
      <c r="D3660" s="255"/>
      <c r="E3660" s="255"/>
    </row>
    <row r="3661" spans="1:5">
      <c r="A3661" s="253" t="s">
        <v>597</v>
      </c>
      <c r="B3661" s="253"/>
      <c r="C3661" s="254"/>
      <c r="D3661" s="255"/>
      <c r="E3661" s="255"/>
    </row>
    <row r="3662" spans="1:5">
      <c r="A3662" s="253" t="s">
        <v>1673</v>
      </c>
      <c r="B3662" s="253" t="s">
        <v>399</v>
      </c>
      <c r="C3662" s="254" t="s">
        <v>1095</v>
      </c>
      <c r="D3662" s="255" t="s">
        <v>1096</v>
      </c>
      <c r="E3662" s="255" t="s">
        <v>1097</v>
      </c>
    </row>
    <row r="3663" spans="1:5">
      <c r="A3663" s="256" t="s">
        <v>1411</v>
      </c>
      <c r="B3663" s="256" t="s">
        <v>406</v>
      </c>
      <c r="C3663" s="257">
        <v>1</v>
      </c>
      <c r="D3663" s="155">
        <v>12.55</v>
      </c>
      <c r="E3663" s="155">
        <f>ROUND((C3663*D3663),4)</f>
        <v>12.55</v>
      </c>
    </row>
    <row r="3664" spans="1:5" ht="36.75">
      <c r="A3664" s="256" t="s">
        <v>1730</v>
      </c>
      <c r="B3664" s="256" t="s">
        <v>406</v>
      </c>
      <c r="C3664" s="257">
        <v>1</v>
      </c>
      <c r="D3664" s="155">
        <v>14.147600000000001</v>
      </c>
      <c r="E3664" s="155">
        <f>ROUND((C3664*D3664),4)</f>
        <v>14.147600000000001</v>
      </c>
    </row>
    <row r="3665" spans="1:5" ht="36.75">
      <c r="A3665" s="256" t="s">
        <v>1731</v>
      </c>
      <c r="B3665" s="256" t="s">
        <v>406</v>
      </c>
      <c r="C3665" s="257">
        <v>1</v>
      </c>
      <c r="D3665" s="155">
        <v>3.3496000000000001</v>
      </c>
      <c r="E3665" s="155">
        <f>ROUND((C3665*D3665),4)</f>
        <v>3.3496000000000001</v>
      </c>
    </row>
    <row r="3666" spans="1:5" ht="36.75">
      <c r="A3666" s="256" t="s">
        <v>1732</v>
      </c>
      <c r="B3666" s="256" t="s">
        <v>406</v>
      </c>
      <c r="C3666" s="257">
        <v>1</v>
      </c>
      <c r="D3666" s="155">
        <v>0.67920000000000003</v>
      </c>
      <c r="E3666" s="155">
        <f>ROUND((C3666*D3666),4)</f>
        <v>0.67920000000000003</v>
      </c>
    </row>
    <row r="3667" spans="1:5">
      <c r="A3667" s="253" t="s">
        <v>401</v>
      </c>
      <c r="B3667" s="253" t="s">
        <v>2</v>
      </c>
      <c r="C3667" s="254" t="s">
        <v>2</v>
      </c>
      <c r="D3667" s="255" t="s">
        <v>2</v>
      </c>
      <c r="E3667" s="255">
        <f>SUM(E3663:E3666)</f>
        <v>30.726400000000002</v>
      </c>
    </row>
    <row r="3668" spans="1:5">
      <c r="A3668" s="253" t="s">
        <v>402</v>
      </c>
      <c r="B3668" s="253" t="s">
        <v>2</v>
      </c>
      <c r="C3668" s="254" t="s">
        <v>2</v>
      </c>
      <c r="D3668" s="255" t="s">
        <v>2</v>
      </c>
      <c r="E3668" s="255">
        <f>E3667</f>
        <v>30.726400000000002</v>
      </c>
    </row>
    <row r="3669" spans="1:5" s="84" customFormat="1">
      <c r="A3669" s="261" t="s">
        <v>638</v>
      </c>
      <c r="B3669" s="261"/>
      <c r="C3669" s="262"/>
      <c r="D3669" s="263"/>
      <c r="E3669" s="263"/>
    </row>
    <row r="3670" spans="1:5">
      <c r="A3670" s="253" t="s">
        <v>639</v>
      </c>
      <c r="B3670" s="253"/>
      <c r="C3670" s="254"/>
      <c r="D3670" s="255"/>
      <c r="E3670" s="255"/>
    </row>
    <row r="3671" spans="1:5">
      <c r="A3671" s="253" t="s">
        <v>405</v>
      </c>
      <c r="B3671" s="253"/>
      <c r="C3671" s="254"/>
      <c r="D3671" s="255"/>
      <c r="E3671" s="255"/>
    </row>
    <row r="3672" spans="1:5" s="84" customFormat="1">
      <c r="A3672" s="253" t="s">
        <v>1673</v>
      </c>
      <c r="B3672" s="253" t="s">
        <v>399</v>
      </c>
      <c r="C3672" s="254" t="s">
        <v>1095</v>
      </c>
      <c r="D3672" s="255" t="s">
        <v>1096</v>
      </c>
      <c r="E3672" s="255" t="s">
        <v>1097</v>
      </c>
    </row>
    <row r="3673" spans="1:5">
      <c r="A3673" s="256" t="s">
        <v>1450</v>
      </c>
      <c r="B3673" s="256" t="s">
        <v>400</v>
      </c>
      <c r="C3673" s="257">
        <v>3.3162999999999999E-3</v>
      </c>
      <c r="D3673" s="155">
        <v>7.92</v>
      </c>
      <c r="E3673" s="155">
        <f>ROUND((C3673*D3673),4)</f>
        <v>2.63E-2</v>
      </c>
    </row>
    <row r="3674" spans="1:5">
      <c r="A3674" s="256" t="s">
        <v>1451</v>
      </c>
      <c r="B3674" s="256" t="s">
        <v>400</v>
      </c>
      <c r="C3674" s="257">
        <v>3.3162999999999999E-3</v>
      </c>
      <c r="D3674" s="155">
        <v>97.55</v>
      </c>
      <c r="E3674" s="155">
        <f>ROUND((C3674*D3674),4)</f>
        <v>0.32350000000000001</v>
      </c>
    </row>
    <row r="3675" spans="1:5">
      <c r="A3675" s="256" t="s">
        <v>1452</v>
      </c>
      <c r="B3675" s="256" t="s">
        <v>400</v>
      </c>
      <c r="C3675" s="257">
        <v>3.3162999999999999E-3</v>
      </c>
      <c r="D3675" s="155">
        <v>7.75</v>
      </c>
      <c r="E3675" s="155">
        <f>ROUND((C3675*D3675),4)</f>
        <v>2.5700000000000001E-2</v>
      </c>
    </row>
    <row r="3676" spans="1:5">
      <c r="A3676" s="256" t="s">
        <v>1453</v>
      </c>
      <c r="B3676" s="256" t="s">
        <v>73</v>
      </c>
      <c r="C3676" s="257">
        <v>3.3162999999999999E-3</v>
      </c>
      <c r="D3676" s="155">
        <v>0.97</v>
      </c>
      <c r="E3676" s="155">
        <f>ROUND((C3676*D3676),4)</f>
        <v>3.2000000000000002E-3</v>
      </c>
    </row>
    <row r="3677" spans="1:5">
      <c r="A3677" s="256" t="s">
        <v>1454</v>
      </c>
      <c r="B3677" s="256" t="s">
        <v>400</v>
      </c>
      <c r="C3677" s="257">
        <v>3.3162999999999999E-3</v>
      </c>
      <c r="D3677" s="155">
        <v>24.16</v>
      </c>
      <c r="E3677" s="155">
        <f>ROUND((C3677*D3677),4)</f>
        <v>8.0100000000000005E-2</v>
      </c>
    </row>
    <row r="3678" spans="1:5">
      <c r="A3678" s="253" t="s">
        <v>401</v>
      </c>
      <c r="B3678" s="253" t="s">
        <v>2</v>
      </c>
      <c r="C3678" s="254" t="s">
        <v>2</v>
      </c>
      <c r="D3678" s="255" t="s">
        <v>2</v>
      </c>
      <c r="E3678" s="255">
        <f>SUM(E3673:E3677)</f>
        <v>0.45879999999999999</v>
      </c>
    </row>
    <row r="3679" spans="1:5">
      <c r="A3679" s="253" t="s">
        <v>402</v>
      </c>
      <c r="B3679" s="253" t="s">
        <v>2</v>
      </c>
      <c r="C3679" s="254" t="s">
        <v>2</v>
      </c>
      <c r="D3679" s="255" t="s">
        <v>2</v>
      </c>
      <c r="E3679" s="255">
        <f>E3678</f>
        <v>0.45879999999999999</v>
      </c>
    </row>
    <row r="3680" spans="1:5" s="84" customFormat="1">
      <c r="A3680" s="261" t="s">
        <v>640</v>
      </c>
      <c r="B3680" s="261"/>
      <c r="C3680" s="262"/>
      <c r="D3680" s="263"/>
      <c r="E3680" s="263"/>
    </row>
    <row r="3681" spans="1:5">
      <c r="A3681" s="253" t="s">
        <v>641</v>
      </c>
      <c r="B3681" s="253"/>
      <c r="C3681" s="254"/>
      <c r="D3681" s="255"/>
      <c r="E3681" s="255"/>
    </row>
    <row r="3682" spans="1:5">
      <c r="A3682" s="253" t="s">
        <v>405</v>
      </c>
      <c r="B3682" s="253"/>
      <c r="C3682" s="254"/>
      <c r="D3682" s="255"/>
      <c r="E3682" s="255"/>
    </row>
    <row r="3683" spans="1:5" s="84" customFormat="1">
      <c r="A3683" s="253" t="s">
        <v>1673</v>
      </c>
      <c r="B3683" s="253" t="s">
        <v>399</v>
      </c>
      <c r="C3683" s="254" t="s">
        <v>1095</v>
      </c>
      <c r="D3683" s="255" t="s">
        <v>1096</v>
      </c>
      <c r="E3683" s="255" t="s">
        <v>1097</v>
      </c>
    </row>
    <row r="3684" spans="1:5">
      <c r="A3684" s="256" t="s">
        <v>1455</v>
      </c>
      <c r="B3684" s="256" t="s">
        <v>642</v>
      </c>
      <c r="C3684" s="257">
        <v>6.1320000000000003E-3</v>
      </c>
      <c r="D3684" s="155">
        <v>52.32</v>
      </c>
      <c r="E3684" s="155">
        <f t="shared" ref="E3684:E3691" si="68">ROUND((C3684*D3684),4)</f>
        <v>0.32079999999999997</v>
      </c>
    </row>
    <row r="3685" spans="1:5" ht="24.75">
      <c r="A3685" s="256" t="s">
        <v>1456</v>
      </c>
      <c r="B3685" s="256" t="s">
        <v>400</v>
      </c>
      <c r="C3685" s="257">
        <v>6.1320000000000003E-3</v>
      </c>
      <c r="D3685" s="155">
        <v>14.17</v>
      </c>
      <c r="E3685" s="155">
        <f t="shared" si="68"/>
        <v>8.6900000000000005E-2</v>
      </c>
    </row>
    <row r="3686" spans="1:5" ht="24.75">
      <c r="A3686" s="256" t="s">
        <v>1457</v>
      </c>
      <c r="B3686" s="256" t="s">
        <v>400</v>
      </c>
      <c r="C3686" s="257">
        <v>6.1320000000000003E-3</v>
      </c>
      <c r="D3686" s="155">
        <v>10.9</v>
      </c>
      <c r="E3686" s="155">
        <f t="shared" si="68"/>
        <v>6.6799999999999998E-2</v>
      </c>
    </row>
    <row r="3687" spans="1:5">
      <c r="A3687" s="256" t="s">
        <v>1458</v>
      </c>
      <c r="B3687" s="256" t="s">
        <v>642</v>
      </c>
      <c r="C3687" s="257">
        <v>6.1320000000000003E-3</v>
      </c>
      <c r="D3687" s="155">
        <v>9.81</v>
      </c>
      <c r="E3687" s="155">
        <f t="shared" si="68"/>
        <v>6.0199999999999997E-2</v>
      </c>
    </row>
    <row r="3688" spans="1:5" ht="24.75">
      <c r="A3688" s="256" t="s">
        <v>1459</v>
      </c>
      <c r="B3688" s="256" t="s">
        <v>400</v>
      </c>
      <c r="C3688" s="257">
        <v>6.1320000000000003E-3</v>
      </c>
      <c r="D3688" s="155">
        <v>52.32</v>
      </c>
      <c r="E3688" s="155">
        <f t="shared" si="68"/>
        <v>0.32079999999999997</v>
      </c>
    </row>
    <row r="3689" spans="1:5" ht="24.75">
      <c r="A3689" s="256" t="s">
        <v>1460</v>
      </c>
      <c r="B3689" s="256" t="s">
        <v>400</v>
      </c>
      <c r="C3689" s="257">
        <v>6.1320000000000003E-3</v>
      </c>
      <c r="D3689" s="155">
        <v>4.25</v>
      </c>
      <c r="E3689" s="155">
        <f t="shared" si="68"/>
        <v>2.6100000000000002E-2</v>
      </c>
    </row>
    <row r="3690" spans="1:5" s="84" customFormat="1" ht="24.75">
      <c r="A3690" s="256" t="s">
        <v>1461</v>
      </c>
      <c r="B3690" s="256" t="s">
        <v>400</v>
      </c>
      <c r="C3690" s="257">
        <v>6.1320000000000003E-3</v>
      </c>
      <c r="D3690" s="155">
        <v>1.63</v>
      </c>
      <c r="E3690" s="155">
        <f t="shared" si="68"/>
        <v>0.01</v>
      </c>
    </row>
    <row r="3691" spans="1:5">
      <c r="A3691" s="256" t="s">
        <v>1462</v>
      </c>
      <c r="B3691" s="256" t="s">
        <v>400</v>
      </c>
      <c r="C3691" s="257">
        <v>6.1320000000000003E-3</v>
      </c>
      <c r="D3691" s="155">
        <v>1.22</v>
      </c>
      <c r="E3691" s="155">
        <f t="shared" si="68"/>
        <v>7.4999999999999997E-3</v>
      </c>
    </row>
    <row r="3692" spans="1:5">
      <c r="A3692" s="253" t="s">
        <v>401</v>
      </c>
      <c r="B3692" s="253" t="s">
        <v>2</v>
      </c>
      <c r="C3692" s="254" t="s">
        <v>2</v>
      </c>
      <c r="D3692" s="255" t="s">
        <v>2</v>
      </c>
      <c r="E3692" s="255">
        <f>SUM(E3684:E3691)</f>
        <v>0.8990999999999999</v>
      </c>
    </row>
    <row r="3693" spans="1:5">
      <c r="A3693" s="253" t="s">
        <v>402</v>
      </c>
      <c r="B3693" s="253" t="s">
        <v>2</v>
      </c>
      <c r="C3693" s="254" t="s">
        <v>2</v>
      </c>
      <c r="D3693" s="255" t="s">
        <v>2</v>
      </c>
      <c r="E3693" s="255">
        <f>E3692</f>
        <v>0.8990999999999999</v>
      </c>
    </row>
    <row r="3694" spans="1:5">
      <c r="A3694" s="261" t="s">
        <v>941</v>
      </c>
      <c r="B3694" s="261"/>
      <c r="C3694" s="262"/>
      <c r="D3694" s="263"/>
      <c r="E3694" s="263"/>
    </row>
    <row r="3695" spans="1:5">
      <c r="A3695" s="253" t="s">
        <v>743</v>
      </c>
      <c r="B3695" s="253"/>
      <c r="C3695" s="254"/>
      <c r="D3695" s="255"/>
      <c r="E3695" s="255"/>
    </row>
    <row r="3696" spans="1:5">
      <c r="A3696" s="253" t="s">
        <v>405</v>
      </c>
      <c r="B3696" s="253"/>
      <c r="C3696" s="254"/>
      <c r="D3696" s="255"/>
      <c r="E3696" s="255"/>
    </row>
    <row r="3697" spans="1:5" s="84" customFormat="1">
      <c r="A3697" s="253" t="s">
        <v>1164</v>
      </c>
      <c r="B3697" s="253" t="s">
        <v>399</v>
      </c>
      <c r="C3697" s="254" t="s">
        <v>1095</v>
      </c>
      <c r="D3697" s="255" t="s">
        <v>1105</v>
      </c>
      <c r="E3697" s="255" t="s">
        <v>1106</v>
      </c>
    </row>
    <row r="3698" spans="1:5" ht="36.75">
      <c r="A3698" s="256" t="s">
        <v>1575</v>
      </c>
      <c r="B3698" s="256" t="s">
        <v>400</v>
      </c>
      <c r="C3698" s="257">
        <v>7.6000000000000004E-5</v>
      </c>
      <c r="D3698" s="155">
        <v>10574.66</v>
      </c>
      <c r="E3698" s="155">
        <f>ROUND((C3698*D3698),4)</f>
        <v>0.80369999999999997</v>
      </c>
    </row>
    <row r="3699" spans="1:5">
      <c r="A3699" s="253" t="s">
        <v>401</v>
      </c>
      <c r="B3699" s="253" t="s">
        <v>2</v>
      </c>
      <c r="C3699" s="254" t="s">
        <v>2</v>
      </c>
      <c r="D3699" s="255" t="s">
        <v>2</v>
      </c>
      <c r="E3699" s="255">
        <f>SUM(E3698:E3698)</f>
        <v>0.80369999999999997</v>
      </c>
    </row>
    <row r="3700" spans="1:5">
      <c r="A3700" s="253" t="s">
        <v>402</v>
      </c>
      <c r="B3700" s="253" t="s">
        <v>2</v>
      </c>
      <c r="C3700" s="254" t="s">
        <v>2</v>
      </c>
      <c r="D3700" s="255" t="s">
        <v>2</v>
      </c>
      <c r="E3700" s="255">
        <f>E3699</f>
        <v>0.80369999999999997</v>
      </c>
    </row>
    <row r="3701" spans="1:5">
      <c r="A3701" s="261" t="s">
        <v>942</v>
      </c>
      <c r="B3701" s="261"/>
      <c r="C3701" s="262"/>
      <c r="D3701" s="263"/>
      <c r="E3701" s="263"/>
    </row>
    <row r="3702" spans="1:5">
      <c r="A3702" s="253" t="s">
        <v>743</v>
      </c>
      <c r="B3702" s="253"/>
      <c r="C3702" s="254"/>
      <c r="D3702" s="255"/>
      <c r="E3702" s="255"/>
    </row>
    <row r="3703" spans="1:5">
      <c r="A3703" s="253" t="s">
        <v>405</v>
      </c>
      <c r="B3703" s="253"/>
      <c r="C3703" s="254"/>
      <c r="D3703" s="255"/>
      <c r="E3703" s="255"/>
    </row>
    <row r="3704" spans="1:5" s="84" customFormat="1">
      <c r="A3704" s="253" t="s">
        <v>1164</v>
      </c>
      <c r="B3704" s="253" t="s">
        <v>399</v>
      </c>
      <c r="C3704" s="254" t="s">
        <v>1095</v>
      </c>
      <c r="D3704" s="255" t="s">
        <v>1105</v>
      </c>
      <c r="E3704" s="255" t="s">
        <v>1106</v>
      </c>
    </row>
    <row r="3705" spans="1:5" ht="36.75">
      <c r="A3705" s="256" t="s">
        <v>1575</v>
      </c>
      <c r="B3705" s="256" t="s">
        <v>400</v>
      </c>
      <c r="C3705" s="257">
        <v>2.6400000000000001E-5</v>
      </c>
      <c r="D3705" s="155">
        <v>10574.66</v>
      </c>
      <c r="E3705" s="155">
        <f>ROUND((C3705*D3705),4)</f>
        <v>0.2792</v>
      </c>
    </row>
    <row r="3706" spans="1:5">
      <c r="A3706" s="253" t="s">
        <v>401</v>
      </c>
      <c r="B3706" s="253" t="s">
        <v>2</v>
      </c>
      <c r="C3706" s="254" t="s">
        <v>2</v>
      </c>
      <c r="D3706" s="255" t="s">
        <v>2</v>
      </c>
      <c r="E3706" s="255">
        <f>SUM(E3705:E3705)</f>
        <v>0.2792</v>
      </c>
    </row>
    <row r="3707" spans="1:5">
      <c r="A3707" s="253" t="s">
        <v>402</v>
      </c>
      <c r="B3707" s="253" t="s">
        <v>2</v>
      </c>
      <c r="C3707" s="254" t="s">
        <v>2</v>
      </c>
      <c r="D3707" s="255" t="s">
        <v>2</v>
      </c>
      <c r="E3707" s="255">
        <f>E3706</f>
        <v>0.2792</v>
      </c>
    </row>
    <row r="3708" spans="1:5">
      <c r="A3708" s="261" t="s">
        <v>943</v>
      </c>
      <c r="B3708" s="261"/>
      <c r="C3708" s="262"/>
      <c r="D3708" s="263"/>
      <c r="E3708" s="263"/>
    </row>
    <row r="3709" spans="1:5">
      <c r="A3709" s="253" t="s">
        <v>743</v>
      </c>
      <c r="B3709" s="253"/>
      <c r="C3709" s="254"/>
      <c r="D3709" s="255"/>
      <c r="E3709" s="255"/>
    </row>
    <row r="3710" spans="1:5">
      <c r="A3710" s="253" t="s">
        <v>405</v>
      </c>
      <c r="B3710" s="253"/>
      <c r="C3710" s="254"/>
      <c r="D3710" s="255"/>
      <c r="E3710" s="255"/>
    </row>
    <row r="3711" spans="1:5" s="84" customFormat="1">
      <c r="A3711" s="253" t="s">
        <v>1164</v>
      </c>
      <c r="B3711" s="253" t="s">
        <v>399</v>
      </c>
      <c r="C3711" s="254" t="s">
        <v>1095</v>
      </c>
      <c r="D3711" s="255" t="s">
        <v>1105</v>
      </c>
      <c r="E3711" s="255" t="s">
        <v>1106</v>
      </c>
    </row>
    <row r="3712" spans="1:5" ht="36.75">
      <c r="A3712" s="256" t="s">
        <v>1575</v>
      </c>
      <c r="B3712" s="256" t="s">
        <v>400</v>
      </c>
      <c r="C3712" s="257">
        <v>5.0000000000000002E-5</v>
      </c>
      <c r="D3712" s="155">
        <v>10574.66</v>
      </c>
      <c r="E3712" s="155">
        <f>ROUND((C3712*D3712),4)</f>
        <v>0.52869999999999995</v>
      </c>
    </row>
    <row r="3713" spans="1:5">
      <c r="A3713" s="253" t="s">
        <v>401</v>
      </c>
      <c r="B3713" s="253" t="s">
        <v>2</v>
      </c>
      <c r="C3713" s="254" t="s">
        <v>2</v>
      </c>
      <c r="D3713" s="255" t="s">
        <v>2</v>
      </c>
      <c r="E3713" s="255">
        <f>SUM(E3712:E3712)</f>
        <v>0.52869999999999995</v>
      </c>
    </row>
    <row r="3714" spans="1:5">
      <c r="A3714" s="253" t="s">
        <v>402</v>
      </c>
      <c r="B3714" s="253" t="s">
        <v>2</v>
      </c>
      <c r="C3714" s="254" t="s">
        <v>2</v>
      </c>
      <c r="D3714" s="255" t="s">
        <v>2</v>
      </c>
      <c r="E3714" s="255">
        <f>E3713</f>
        <v>0.52869999999999995</v>
      </c>
    </row>
    <row r="3715" spans="1:5">
      <c r="A3715" s="261" t="s">
        <v>944</v>
      </c>
      <c r="B3715" s="261"/>
      <c r="C3715" s="262"/>
      <c r="D3715" s="263"/>
      <c r="E3715" s="263"/>
    </row>
    <row r="3716" spans="1:5">
      <c r="A3716" s="253" t="s">
        <v>743</v>
      </c>
      <c r="B3716" s="253"/>
      <c r="C3716" s="254"/>
      <c r="D3716" s="255"/>
      <c r="E3716" s="255"/>
    </row>
    <row r="3717" spans="1:5">
      <c r="A3717" s="253" t="s">
        <v>405</v>
      </c>
      <c r="B3717" s="253"/>
      <c r="C3717" s="254"/>
      <c r="D3717" s="255"/>
      <c r="E3717" s="255"/>
    </row>
    <row r="3718" spans="1:5" s="84" customFormat="1">
      <c r="A3718" s="253" t="s">
        <v>1673</v>
      </c>
      <c r="B3718" s="253" t="s">
        <v>399</v>
      </c>
      <c r="C3718" s="254" t="s">
        <v>1095</v>
      </c>
      <c r="D3718" s="255" t="s">
        <v>1096</v>
      </c>
      <c r="E3718" s="255" t="s">
        <v>1097</v>
      </c>
    </row>
    <row r="3719" spans="1:5">
      <c r="A3719" s="256" t="s">
        <v>1632</v>
      </c>
      <c r="B3719" s="256" t="s">
        <v>444</v>
      </c>
      <c r="C3719" s="257">
        <v>1.21</v>
      </c>
      <c r="D3719" s="155">
        <v>3.63</v>
      </c>
      <c r="E3719" s="155">
        <f>ROUND((C3719*D3719),4)</f>
        <v>4.3922999999999996</v>
      </c>
    </row>
    <row r="3720" spans="1:5">
      <c r="A3720" s="253" t="s">
        <v>401</v>
      </c>
      <c r="B3720" s="253" t="s">
        <v>2</v>
      </c>
      <c r="C3720" s="254" t="s">
        <v>2</v>
      </c>
      <c r="D3720" s="255" t="s">
        <v>2</v>
      </c>
      <c r="E3720" s="255">
        <f>SUM(E3719:E3719)</f>
        <v>4.3922999999999996</v>
      </c>
    </row>
    <row r="3721" spans="1:5">
      <c r="A3721" s="253" t="s">
        <v>402</v>
      </c>
      <c r="B3721" s="253" t="s">
        <v>2</v>
      </c>
      <c r="C3721" s="254" t="s">
        <v>2</v>
      </c>
      <c r="D3721" s="255" t="s">
        <v>2</v>
      </c>
      <c r="E3721" s="255">
        <f>E3720</f>
        <v>4.3922999999999996</v>
      </c>
    </row>
    <row r="3722" spans="1:5">
      <c r="A3722" s="261" t="s">
        <v>1004</v>
      </c>
      <c r="B3722" s="261"/>
      <c r="C3722" s="262"/>
      <c r="D3722" s="263"/>
      <c r="E3722" s="263"/>
    </row>
    <row r="3723" spans="1:5">
      <c r="A3723" s="253" t="s">
        <v>784</v>
      </c>
      <c r="B3723" s="253"/>
      <c r="C3723" s="254"/>
      <c r="D3723" s="255"/>
      <c r="E3723" s="255"/>
    </row>
    <row r="3724" spans="1:5">
      <c r="A3724" s="253" t="s">
        <v>405</v>
      </c>
      <c r="B3724" s="253"/>
      <c r="C3724" s="254"/>
      <c r="D3724" s="255"/>
      <c r="E3724" s="255"/>
    </row>
    <row r="3725" spans="1:5" s="84" customFormat="1">
      <c r="A3725" s="253" t="s">
        <v>1164</v>
      </c>
      <c r="B3725" s="253" t="s">
        <v>399</v>
      </c>
      <c r="C3725" s="254" t="s">
        <v>1095</v>
      </c>
      <c r="D3725" s="255" t="s">
        <v>1105</v>
      </c>
      <c r="E3725" s="255" t="s">
        <v>1106</v>
      </c>
    </row>
    <row r="3726" spans="1:5" ht="24.75">
      <c r="A3726" s="256" t="s">
        <v>1577</v>
      </c>
      <c r="B3726" s="256" t="s">
        <v>400</v>
      </c>
      <c r="C3726" s="257">
        <v>8.4400000000000005E-5</v>
      </c>
      <c r="D3726" s="155">
        <v>15608.7</v>
      </c>
      <c r="E3726" s="155">
        <f>ROUND((C3726*D3726),4)</f>
        <v>1.3173999999999999</v>
      </c>
    </row>
    <row r="3727" spans="1:5">
      <c r="A3727" s="253" t="s">
        <v>401</v>
      </c>
      <c r="B3727" s="253" t="s">
        <v>2</v>
      </c>
      <c r="C3727" s="254" t="s">
        <v>2</v>
      </c>
      <c r="D3727" s="255" t="s">
        <v>2</v>
      </c>
      <c r="E3727" s="255">
        <f>SUM(E3726:E3726)</f>
        <v>1.3173999999999999</v>
      </c>
    </row>
    <row r="3728" spans="1:5">
      <c r="A3728" s="253" t="s">
        <v>402</v>
      </c>
      <c r="B3728" s="253" t="s">
        <v>2</v>
      </c>
      <c r="C3728" s="254" t="s">
        <v>2</v>
      </c>
      <c r="D3728" s="255" t="s">
        <v>2</v>
      </c>
      <c r="E3728" s="255">
        <f>E3727</f>
        <v>1.3173999999999999</v>
      </c>
    </row>
    <row r="3729" spans="1:5">
      <c r="A3729" s="261" t="s">
        <v>1005</v>
      </c>
      <c r="B3729" s="261"/>
      <c r="C3729" s="262"/>
      <c r="D3729" s="263"/>
      <c r="E3729" s="263"/>
    </row>
    <row r="3730" spans="1:5">
      <c r="A3730" s="253" t="s">
        <v>784</v>
      </c>
      <c r="B3730" s="253"/>
      <c r="C3730" s="254"/>
      <c r="D3730" s="255"/>
      <c r="E3730" s="255"/>
    </row>
    <row r="3731" spans="1:5">
      <c r="A3731" s="253" t="s">
        <v>405</v>
      </c>
      <c r="B3731" s="253"/>
      <c r="C3731" s="254"/>
      <c r="D3731" s="255"/>
      <c r="E3731" s="255"/>
    </row>
    <row r="3732" spans="1:5" s="84" customFormat="1">
      <c r="A3732" s="253" t="s">
        <v>1164</v>
      </c>
      <c r="B3732" s="253" t="s">
        <v>399</v>
      </c>
      <c r="C3732" s="254" t="s">
        <v>1095</v>
      </c>
      <c r="D3732" s="255" t="s">
        <v>1105</v>
      </c>
      <c r="E3732" s="255" t="s">
        <v>1106</v>
      </c>
    </row>
    <row r="3733" spans="1:5" ht="24.75">
      <c r="A3733" s="256" t="s">
        <v>1577</v>
      </c>
      <c r="B3733" s="256" t="s">
        <v>400</v>
      </c>
      <c r="C3733" s="257">
        <v>2.6599999999999999E-5</v>
      </c>
      <c r="D3733" s="155">
        <v>15608.7</v>
      </c>
      <c r="E3733" s="155">
        <f>ROUND((C3733*D3733),4)</f>
        <v>0.41520000000000001</v>
      </c>
    </row>
    <row r="3734" spans="1:5">
      <c r="A3734" s="253" t="s">
        <v>401</v>
      </c>
      <c r="B3734" s="253" t="s">
        <v>2</v>
      </c>
      <c r="C3734" s="254" t="s">
        <v>2</v>
      </c>
      <c r="D3734" s="255" t="s">
        <v>2</v>
      </c>
      <c r="E3734" s="255">
        <f>SUM(E3733:E3733)</f>
        <v>0.41520000000000001</v>
      </c>
    </row>
    <row r="3735" spans="1:5">
      <c r="A3735" s="253" t="s">
        <v>402</v>
      </c>
      <c r="B3735" s="253" t="s">
        <v>2</v>
      </c>
      <c r="C3735" s="254" t="s">
        <v>2</v>
      </c>
      <c r="D3735" s="255" t="s">
        <v>2</v>
      </c>
      <c r="E3735" s="255">
        <f>E3734</f>
        <v>0.41520000000000001</v>
      </c>
    </row>
    <row r="3736" spans="1:5">
      <c r="A3736" s="261" t="s">
        <v>1006</v>
      </c>
      <c r="B3736" s="261"/>
      <c r="C3736" s="262"/>
      <c r="D3736" s="263"/>
      <c r="E3736" s="263"/>
    </row>
    <row r="3737" spans="1:5">
      <c r="A3737" s="253" t="s">
        <v>784</v>
      </c>
      <c r="B3737" s="253"/>
      <c r="C3737" s="254"/>
      <c r="D3737" s="255"/>
      <c r="E3737" s="255"/>
    </row>
    <row r="3738" spans="1:5">
      <c r="A3738" s="253" t="s">
        <v>405</v>
      </c>
      <c r="B3738" s="253"/>
      <c r="C3738" s="254"/>
      <c r="D3738" s="255"/>
      <c r="E3738" s="255"/>
    </row>
    <row r="3739" spans="1:5" s="84" customFormat="1">
      <c r="A3739" s="253" t="s">
        <v>1164</v>
      </c>
      <c r="B3739" s="253" t="s">
        <v>399</v>
      </c>
      <c r="C3739" s="254" t="s">
        <v>1095</v>
      </c>
      <c r="D3739" s="255" t="s">
        <v>1105</v>
      </c>
      <c r="E3739" s="255" t="s">
        <v>1106</v>
      </c>
    </row>
    <row r="3740" spans="1:5" ht="24.75">
      <c r="A3740" s="256" t="s">
        <v>1577</v>
      </c>
      <c r="B3740" s="256" t="s">
        <v>400</v>
      </c>
      <c r="C3740" s="257">
        <v>8.8800000000000004E-5</v>
      </c>
      <c r="D3740" s="155">
        <v>15608.7</v>
      </c>
      <c r="E3740" s="155">
        <f>ROUND((C3740*D3740),4)</f>
        <v>1.3861000000000001</v>
      </c>
    </row>
    <row r="3741" spans="1:5">
      <c r="A3741" s="253" t="s">
        <v>401</v>
      </c>
      <c r="B3741" s="253" t="s">
        <v>2</v>
      </c>
      <c r="C3741" s="254" t="s">
        <v>2</v>
      </c>
      <c r="D3741" s="255" t="s">
        <v>2</v>
      </c>
      <c r="E3741" s="255">
        <f>SUM(E3740:E3740)</f>
        <v>1.3861000000000001</v>
      </c>
    </row>
    <row r="3742" spans="1:5">
      <c r="A3742" s="253" t="s">
        <v>402</v>
      </c>
      <c r="B3742" s="253" t="s">
        <v>2</v>
      </c>
      <c r="C3742" s="254" t="s">
        <v>2</v>
      </c>
      <c r="D3742" s="255" t="s">
        <v>2</v>
      </c>
      <c r="E3742" s="255">
        <f>E3741</f>
        <v>1.3861000000000001</v>
      </c>
    </row>
    <row r="3743" spans="1:5">
      <c r="A3743" s="261" t="s">
        <v>1007</v>
      </c>
      <c r="B3743" s="261"/>
      <c r="C3743" s="262"/>
      <c r="D3743" s="263"/>
      <c r="E3743" s="263"/>
    </row>
    <row r="3744" spans="1:5">
      <c r="A3744" s="253" t="s">
        <v>784</v>
      </c>
      <c r="B3744" s="253"/>
      <c r="C3744" s="254"/>
      <c r="D3744" s="255"/>
      <c r="E3744" s="255"/>
    </row>
    <row r="3745" spans="1:5">
      <c r="A3745" s="253" t="s">
        <v>405</v>
      </c>
      <c r="B3745" s="253"/>
      <c r="C3745" s="254"/>
      <c r="D3745" s="255"/>
      <c r="E3745" s="255"/>
    </row>
    <row r="3746" spans="1:5" s="84" customFormat="1">
      <c r="A3746" s="253" t="s">
        <v>1673</v>
      </c>
      <c r="B3746" s="253" t="s">
        <v>399</v>
      </c>
      <c r="C3746" s="254" t="s">
        <v>1095</v>
      </c>
      <c r="D3746" s="255" t="s">
        <v>1096</v>
      </c>
      <c r="E3746" s="255" t="s">
        <v>1097</v>
      </c>
    </row>
    <row r="3747" spans="1:5">
      <c r="A3747" s="256" t="s">
        <v>1632</v>
      </c>
      <c r="B3747" s="256" t="s">
        <v>444</v>
      </c>
      <c r="C3747" s="257">
        <v>0.88</v>
      </c>
      <c r="D3747" s="155">
        <v>3.63</v>
      </c>
      <c r="E3747" s="155">
        <f>ROUND((C3747*D3747),4)</f>
        <v>3.1943999999999999</v>
      </c>
    </row>
    <row r="3748" spans="1:5">
      <c r="A3748" s="253" t="s">
        <v>401</v>
      </c>
      <c r="B3748" s="253" t="s">
        <v>2</v>
      </c>
      <c r="C3748" s="254" t="s">
        <v>2</v>
      </c>
      <c r="D3748" s="255" t="s">
        <v>2</v>
      </c>
      <c r="E3748" s="255">
        <f>SUM(E3747:E3747)</f>
        <v>3.1943999999999999</v>
      </c>
    </row>
    <row r="3749" spans="1:5">
      <c r="A3749" s="253" t="s">
        <v>402</v>
      </c>
      <c r="B3749" s="253" t="s">
        <v>2</v>
      </c>
      <c r="C3749" s="254" t="s">
        <v>2</v>
      </c>
      <c r="D3749" s="255" t="s">
        <v>2</v>
      </c>
      <c r="E3749" s="255">
        <f>E3748</f>
        <v>3.1943999999999999</v>
      </c>
    </row>
    <row r="3750" spans="1:5">
      <c r="A3750" s="261" t="s">
        <v>1008</v>
      </c>
      <c r="B3750" s="261"/>
      <c r="C3750" s="262"/>
      <c r="D3750" s="263"/>
      <c r="E3750" s="263"/>
    </row>
    <row r="3751" spans="1:5">
      <c r="A3751" s="253" t="s">
        <v>1009</v>
      </c>
      <c r="B3751" s="253"/>
      <c r="C3751" s="254"/>
      <c r="D3751" s="255"/>
      <c r="E3751" s="255"/>
    </row>
    <row r="3752" spans="1:5">
      <c r="A3752" s="253" t="s">
        <v>459</v>
      </c>
      <c r="B3752" s="253"/>
      <c r="C3752" s="254"/>
      <c r="D3752" s="255"/>
      <c r="E3752" s="255"/>
    </row>
    <row r="3753" spans="1:5" s="84" customFormat="1">
      <c r="A3753" s="253" t="s">
        <v>1673</v>
      </c>
      <c r="B3753" s="253" t="s">
        <v>399</v>
      </c>
      <c r="C3753" s="254" t="s">
        <v>1095</v>
      </c>
      <c r="D3753" s="255" t="s">
        <v>1096</v>
      </c>
      <c r="E3753" s="255" t="s">
        <v>1097</v>
      </c>
    </row>
    <row r="3754" spans="1:5" ht="24.75">
      <c r="A3754" s="256" t="s">
        <v>1393</v>
      </c>
      <c r="B3754" s="256" t="s">
        <v>406</v>
      </c>
      <c r="C3754" s="257">
        <v>4.57</v>
      </c>
      <c r="D3754" s="155">
        <v>11.809100000000001</v>
      </c>
      <c r="E3754" s="155">
        <f>ROUND((C3754*D3754),4)</f>
        <v>53.967599999999997</v>
      </c>
    </row>
    <row r="3755" spans="1:5" ht="36.75">
      <c r="A3755" s="256" t="s">
        <v>1394</v>
      </c>
      <c r="B3755" s="256" t="s">
        <v>453</v>
      </c>
      <c r="C3755" s="257">
        <v>1.07</v>
      </c>
      <c r="D3755" s="155">
        <v>1.2099</v>
      </c>
      <c r="E3755" s="155">
        <f>ROUND((C3755*D3755),4)</f>
        <v>1.2946</v>
      </c>
    </row>
    <row r="3756" spans="1:5" ht="36.75">
      <c r="A3756" s="256" t="s">
        <v>1395</v>
      </c>
      <c r="B3756" s="256" t="s">
        <v>460</v>
      </c>
      <c r="C3756" s="257">
        <v>3.5</v>
      </c>
      <c r="D3756" s="155">
        <v>0.27500000000000002</v>
      </c>
      <c r="E3756" s="155">
        <f>ROUND((C3756*D3756),4)</f>
        <v>0.96250000000000002</v>
      </c>
    </row>
    <row r="3757" spans="1:5">
      <c r="A3757" s="256" t="s">
        <v>1396</v>
      </c>
      <c r="B3757" s="256" t="s">
        <v>423</v>
      </c>
      <c r="C3757" s="257">
        <v>325.58</v>
      </c>
      <c r="D3757" s="155">
        <v>0.41</v>
      </c>
      <c r="E3757" s="155">
        <f>ROUND((C3757*D3757),4)</f>
        <v>133.48779999999999</v>
      </c>
    </row>
    <row r="3758" spans="1:5" ht="24.75">
      <c r="A3758" s="256" t="s">
        <v>1555</v>
      </c>
      <c r="B3758" s="256" t="s">
        <v>1080</v>
      </c>
      <c r="C3758" s="257">
        <v>1.1299999999999999</v>
      </c>
      <c r="D3758" s="155">
        <v>72</v>
      </c>
      <c r="E3758" s="155">
        <f>ROUND((C3758*D3758),4)</f>
        <v>81.36</v>
      </c>
    </row>
    <row r="3759" spans="1:5">
      <c r="A3759" s="253" t="s">
        <v>401</v>
      </c>
      <c r="B3759" s="253" t="s">
        <v>2</v>
      </c>
      <c r="C3759" s="254" t="s">
        <v>2</v>
      </c>
      <c r="D3759" s="255" t="s">
        <v>2</v>
      </c>
      <c r="E3759" s="255">
        <f>SUM(E3754:E3758)</f>
        <v>271.07249999999999</v>
      </c>
    </row>
    <row r="3760" spans="1:5" s="84" customFormat="1">
      <c r="A3760" s="253" t="s">
        <v>402</v>
      </c>
      <c r="B3760" s="253" t="s">
        <v>2</v>
      </c>
      <c r="C3760" s="254" t="s">
        <v>2</v>
      </c>
      <c r="D3760" s="255" t="s">
        <v>2</v>
      </c>
      <c r="E3760" s="255">
        <f>E3759</f>
        <v>271.07249999999999</v>
      </c>
    </row>
    <row r="3761" spans="1:5">
      <c r="A3761" s="261" t="s">
        <v>905</v>
      </c>
      <c r="B3761" s="261"/>
      <c r="C3761" s="262"/>
      <c r="D3761" s="263"/>
      <c r="E3761" s="263"/>
    </row>
    <row r="3762" spans="1:5">
      <c r="A3762" s="253" t="s">
        <v>906</v>
      </c>
      <c r="B3762" s="253"/>
      <c r="C3762" s="254"/>
      <c r="D3762" s="255"/>
      <c r="E3762" s="255"/>
    </row>
    <row r="3763" spans="1:5">
      <c r="A3763" s="253" t="s">
        <v>450</v>
      </c>
      <c r="B3763" s="253"/>
      <c r="C3763" s="254"/>
      <c r="D3763" s="255"/>
      <c r="E3763" s="255"/>
    </row>
    <row r="3764" spans="1:5">
      <c r="A3764" s="253" t="s">
        <v>1673</v>
      </c>
      <c r="B3764" s="253" t="s">
        <v>399</v>
      </c>
      <c r="C3764" s="254" t="s">
        <v>1095</v>
      </c>
      <c r="D3764" s="255" t="s">
        <v>1096</v>
      </c>
      <c r="E3764" s="255" t="s">
        <v>1097</v>
      </c>
    </row>
    <row r="3765" spans="1:5" ht="36.75">
      <c r="A3765" s="256" t="s">
        <v>1621</v>
      </c>
      <c r="B3765" s="256" t="s">
        <v>406</v>
      </c>
      <c r="C3765" s="257">
        <v>1</v>
      </c>
      <c r="D3765" s="155">
        <v>0.223</v>
      </c>
      <c r="E3765" s="155">
        <f>ROUND((C3765*D3765),4)</f>
        <v>0.223</v>
      </c>
    </row>
    <row r="3766" spans="1:5" ht="24.75">
      <c r="A3766" s="256" t="s">
        <v>1622</v>
      </c>
      <c r="B3766" s="256" t="s">
        <v>406</v>
      </c>
      <c r="C3766" s="257">
        <v>1</v>
      </c>
      <c r="D3766" s="155">
        <v>5.1999999999999998E-2</v>
      </c>
      <c r="E3766" s="155">
        <f>ROUND((C3766*D3766),4)</f>
        <v>5.1999999999999998E-2</v>
      </c>
    </row>
    <row r="3767" spans="1:5" s="84" customFormat="1" ht="36.75">
      <c r="A3767" s="256" t="s">
        <v>1623</v>
      </c>
      <c r="B3767" s="256" t="s">
        <v>406</v>
      </c>
      <c r="C3767" s="257">
        <v>1</v>
      </c>
      <c r="D3767" s="155">
        <v>0.18559999999999999</v>
      </c>
      <c r="E3767" s="155">
        <f>ROUND((C3767*D3767),4)</f>
        <v>0.18559999999999999</v>
      </c>
    </row>
    <row r="3768" spans="1:5" ht="36.75">
      <c r="A3768" s="256" t="s">
        <v>1694</v>
      </c>
      <c r="B3768" s="256" t="s">
        <v>406</v>
      </c>
      <c r="C3768" s="257">
        <v>1</v>
      </c>
      <c r="D3768" s="155">
        <v>0.74929999999999997</v>
      </c>
      <c r="E3768" s="155">
        <f>ROUND((C3768*D3768),4)</f>
        <v>0.74929999999999997</v>
      </c>
    </row>
    <row r="3769" spans="1:5">
      <c r="A3769" s="253" t="s">
        <v>401</v>
      </c>
      <c r="B3769" s="253" t="s">
        <v>2</v>
      </c>
      <c r="C3769" s="254" t="s">
        <v>2</v>
      </c>
      <c r="D3769" s="255" t="s">
        <v>2</v>
      </c>
      <c r="E3769" s="255">
        <f>SUM(E3765:E3768)</f>
        <v>1.2099</v>
      </c>
    </row>
    <row r="3770" spans="1:5">
      <c r="A3770" s="253" t="s">
        <v>402</v>
      </c>
      <c r="B3770" s="253" t="s">
        <v>2</v>
      </c>
      <c r="C3770" s="254" t="s">
        <v>2</v>
      </c>
      <c r="D3770" s="255" t="s">
        <v>2</v>
      </c>
      <c r="E3770" s="255">
        <f>E3769</f>
        <v>1.2099</v>
      </c>
    </row>
    <row r="3771" spans="1:5">
      <c r="A3771" s="261" t="s">
        <v>1010</v>
      </c>
      <c r="B3771" s="261"/>
      <c r="C3771" s="262"/>
      <c r="D3771" s="263"/>
      <c r="E3771" s="263"/>
    </row>
    <row r="3772" spans="1:5">
      <c r="A3772" s="253" t="s">
        <v>771</v>
      </c>
      <c r="B3772" s="253"/>
      <c r="C3772" s="254"/>
      <c r="D3772" s="255"/>
      <c r="E3772" s="255"/>
    </row>
    <row r="3773" spans="1:5">
      <c r="A3773" s="253" t="s">
        <v>422</v>
      </c>
      <c r="B3773" s="253"/>
      <c r="C3773" s="254"/>
      <c r="D3773" s="255"/>
      <c r="E3773" s="255"/>
    </row>
    <row r="3774" spans="1:5" s="84" customFormat="1">
      <c r="A3774" s="253" t="s">
        <v>1673</v>
      </c>
      <c r="B3774" s="253" t="s">
        <v>399</v>
      </c>
      <c r="C3774" s="254" t="s">
        <v>1095</v>
      </c>
      <c r="D3774" s="255" t="s">
        <v>1096</v>
      </c>
      <c r="E3774" s="255" t="s">
        <v>1097</v>
      </c>
    </row>
    <row r="3775" spans="1:5">
      <c r="A3775" s="256" t="s">
        <v>1535</v>
      </c>
      <c r="B3775" s="256" t="s">
        <v>406</v>
      </c>
      <c r="C3775" s="257">
        <v>0.27600000000000002</v>
      </c>
      <c r="D3775" s="155">
        <v>12.687900000000001</v>
      </c>
      <c r="E3775" s="155">
        <f t="shared" ref="E3775:E3782" si="69">ROUND((C3775*D3775),4)</f>
        <v>3.5019</v>
      </c>
    </row>
    <row r="3776" spans="1:5">
      <c r="A3776" s="256" t="s">
        <v>1138</v>
      </c>
      <c r="B3776" s="256" t="s">
        <v>406</v>
      </c>
      <c r="C3776" s="257">
        <v>1.6559999999999999</v>
      </c>
      <c r="D3776" s="155">
        <v>15.8779</v>
      </c>
      <c r="E3776" s="155">
        <f t="shared" si="69"/>
        <v>26.293800000000001</v>
      </c>
    </row>
    <row r="3777" spans="1:5" ht="24.75">
      <c r="A3777" s="256" t="s">
        <v>1536</v>
      </c>
      <c r="B3777" s="256" t="s">
        <v>453</v>
      </c>
      <c r="C3777" s="257">
        <v>6.2E-2</v>
      </c>
      <c r="D3777" s="155">
        <v>1.9643999999999999</v>
      </c>
      <c r="E3777" s="155">
        <f t="shared" si="69"/>
        <v>0.12180000000000001</v>
      </c>
    </row>
    <row r="3778" spans="1:5" ht="24.75">
      <c r="A3778" s="256" t="s">
        <v>1537</v>
      </c>
      <c r="B3778" s="256" t="s">
        <v>460</v>
      </c>
      <c r="C3778" s="257">
        <v>0.214</v>
      </c>
      <c r="D3778" s="155">
        <v>6.1899999999999997E-2</v>
      </c>
      <c r="E3778" s="155">
        <f t="shared" si="69"/>
        <v>1.32E-2</v>
      </c>
    </row>
    <row r="3779" spans="1:5">
      <c r="A3779" s="256" t="s">
        <v>1539</v>
      </c>
      <c r="B3779" s="256" t="s">
        <v>73</v>
      </c>
      <c r="C3779" s="257">
        <v>8.2910000000000004</v>
      </c>
      <c r="D3779" s="155">
        <v>0.67</v>
      </c>
      <c r="E3779" s="155">
        <f t="shared" si="69"/>
        <v>5.5549999999999997</v>
      </c>
    </row>
    <row r="3780" spans="1:5" ht="24.75">
      <c r="A3780" s="256" t="s">
        <v>1132</v>
      </c>
      <c r="B3780" s="256" t="s">
        <v>73</v>
      </c>
      <c r="C3780" s="257">
        <v>2.3069999999999999</v>
      </c>
      <c r="D3780" s="155">
        <v>6.24</v>
      </c>
      <c r="E3780" s="155">
        <f t="shared" si="69"/>
        <v>14.3957</v>
      </c>
    </row>
    <row r="3781" spans="1:5" s="84" customFormat="1">
      <c r="A3781" s="256" t="s">
        <v>1540</v>
      </c>
      <c r="B3781" s="256" t="s">
        <v>423</v>
      </c>
      <c r="C3781" s="257">
        <v>0.215</v>
      </c>
      <c r="D3781" s="155">
        <v>7.73</v>
      </c>
      <c r="E3781" s="155">
        <f t="shared" si="69"/>
        <v>1.6619999999999999</v>
      </c>
    </row>
    <row r="3782" spans="1:5" ht="24.75">
      <c r="A3782" s="256" t="s">
        <v>1657</v>
      </c>
      <c r="B3782" s="256" t="s">
        <v>306</v>
      </c>
      <c r="C3782" s="257">
        <v>1.335</v>
      </c>
      <c r="D3782" s="155">
        <v>16.98</v>
      </c>
      <c r="E3782" s="155">
        <f t="shared" si="69"/>
        <v>22.668299999999999</v>
      </c>
    </row>
    <row r="3783" spans="1:5">
      <c r="A3783" s="253" t="s">
        <v>401</v>
      </c>
      <c r="B3783" s="253" t="s">
        <v>2</v>
      </c>
      <c r="C3783" s="254" t="s">
        <v>2</v>
      </c>
      <c r="D3783" s="255" t="s">
        <v>2</v>
      </c>
      <c r="E3783" s="255">
        <f>SUM(E3775:E3782)</f>
        <v>74.211699999999993</v>
      </c>
    </row>
    <row r="3784" spans="1:5">
      <c r="A3784" s="253" t="s">
        <v>402</v>
      </c>
      <c r="B3784" s="253" t="s">
        <v>2</v>
      </c>
      <c r="C3784" s="254" t="s">
        <v>2</v>
      </c>
      <c r="D3784" s="255" t="s">
        <v>2</v>
      </c>
      <c r="E3784" s="255">
        <f>E3783</f>
        <v>74.211699999999993</v>
      </c>
    </row>
    <row r="3785" spans="1:5">
      <c r="A3785" s="261" t="s">
        <v>1011</v>
      </c>
      <c r="B3785" s="261"/>
      <c r="C3785" s="262"/>
      <c r="D3785" s="263"/>
      <c r="E3785" s="263"/>
    </row>
    <row r="3786" spans="1:5">
      <c r="A3786" s="253" t="s">
        <v>1012</v>
      </c>
      <c r="B3786" s="253"/>
      <c r="C3786" s="254"/>
      <c r="D3786" s="255"/>
      <c r="E3786" s="255"/>
    </row>
    <row r="3787" spans="1:5">
      <c r="A3787" s="253" t="s">
        <v>547</v>
      </c>
      <c r="B3787" s="253"/>
      <c r="C3787" s="254"/>
      <c r="D3787" s="255"/>
      <c r="E3787" s="255"/>
    </row>
    <row r="3788" spans="1:5" s="84" customFormat="1">
      <c r="A3788" s="253" t="s">
        <v>1673</v>
      </c>
      <c r="B3788" s="253" t="s">
        <v>399</v>
      </c>
      <c r="C3788" s="254" t="s">
        <v>1095</v>
      </c>
      <c r="D3788" s="255" t="s">
        <v>1096</v>
      </c>
      <c r="E3788" s="255" t="s">
        <v>1097</v>
      </c>
    </row>
    <row r="3789" spans="1:5">
      <c r="A3789" s="256" t="s">
        <v>1542</v>
      </c>
      <c r="B3789" s="256" t="s">
        <v>406</v>
      </c>
      <c r="C3789" s="257">
        <v>1.9599999999999999E-2</v>
      </c>
      <c r="D3789" s="155">
        <v>12.687900000000001</v>
      </c>
      <c r="E3789" s="155">
        <f>ROUND((C3789*D3789),4)</f>
        <v>0.2487</v>
      </c>
    </row>
    <row r="3790" spans="1:5">
      <c r="A3790" s="256" t="s">
        <v>1543</v>
      </c>
      <c r="B3790" s="256" t="s">
        <v>406</v>
      </c>
      <c r="C3790" s="257">
        <v>0.1394</v>
      </c>
      <c r="D3790" s="155">
        <v>15.8779</v>
      </c>
      <c r="E3790" s="155">
        <f>ROUND((C3790*D3790),4)</f>
        <v>2.2134</v>
      </c>
    </row>
    <row r="3791" spans="1:5">
      <c r="A3791" s="256" t="s">
        <v>1658</v>
      </c>
      <c r="B3791" s="256" t="s">
        <v>423</v>
      </c>
      <c r="C3791" s="257">
        <v>1.1100000000000001</v>
      </c>
      <c r="D3791" s="155">
        <v>4.3099999999999996</v>
      </c>
      <c r="E3791" s="155">
        <f>ROUND((C3791*D3791),4)</f>
        <v>4.7840999999999996</v>
      </c>
    </row>
    <row r="3792" spans="1:5">
      <c r="A3792" s="253" t="s">
        <v>401</v>
      </c>
      <c r="B3792" s="253" t="s">
        <v>2</v>
      </c>
      <c r="C3792" s="254" t="s">
        <v>2</v>
      </c>
      <c r="D3792" s="255" t="s">
        <v>2</v>
      </c>
      <c r="E3792" s="255">
        <f>SUM(E3789:E3791)</f>
        <v>7.2462</v>
      </c>
    </row>
    <row r="3793" spans="1:5">
      <c r="A3793" s="253" t="s">
        <v>402</v>
      </c>
      <c r="B3793" s="253" t="s">
        <v>2</v>
      </c>
      <c r="C3793" s="254" t="s">
        <v>2</v>
      </c>
      <c r="D3793" s="255" t="s">
        <v>2</v>
      </c>
      <c r="E3793" s="255">
        <f>E3792</f>
        <v>7.2462</v>
      </c>
    </row>
    <row r="3794" spans="1:5">
      <c r="A3794" s="261" t="s">
        <v>1013</v>
      </c>
      <c r="B3794" s="261"/>
      <c r="C3794" s="262"/>
      <c r="D3794" s="263"/>
      <c r="E3794" s="263"/>
    </row>
    <row r="3795" spans="1:5" s="84" customFormat="1">
      <c r="A3795" s="253" t="s">
        <v>1014</v>
      </c>
      <c r="B3795" s="253"/>
      <c r="C3795" s="254"/>
      <c r="D3795" s="255"/>
      <c r="E3795" s="255"/>
    </row>
    <row r="3796" spans="1:5">
      <c r="A3796" s="253" t="s">
        <v>459</v>
      </c>
      <c r="B3796" s="253"/>
      <c r="C3796" s="254"/>
      <c r="D3796" s="255"/>
      <c r="E3796" s="255"/>
    </row>
    <row r="3797" spans="1:5">
      <c r="A3797" s="253" t="s">
        <v>1673</v>
      </c>
      <c r="B3797" s="253" t="s">
        <v>399</v>
      </c>
      <c r="C3797" s="254" t="s">
        <v>1095</v>
      </c>
      <c r="D3797" s="255" t="s">
        <v>1096</v>
      </c>
      <c r="E3797" s="255" t="s">
        <v>1097</v>
      </c>
    </row>
    <row r="3798" spans="1:5" ht="24.75">
      <c r="A3798" s="256" t="s">
        <v>1393</v>
      </c>
      <c r="B3798" s="256" t="s">
        <v>406</v>
      </c>
      <c r="C3798" s="257">
        <v>4.88</v>
      </c>
      <c r="D3798" s="155">
        <v>11.809100000000001</v>
      </c>
      <c r="E3798" s="155">
        <f t="shared" ref="E3798:E3803" si="70">ROUND((C3798*D3798),4)</f>
        <v>57.628399999999999</v>
      </c>
    </row>
    <row r="3799" spans="1:5" ht="24.75">
      <c r="A3799" s="256" t="s">
        <v>1659</v>
      </c>
      <c r="B3799" s="256" t="s">
        <v>453</v>
      </c>
      <c r="C3799" s="257">
        <v>1.1399999999999999</v>
      </c>
      <c r="D3799" s="155">
        <v>3.0672999999999999</v>
      </c>
      <c r="E3799" s="155">
        <f t="shared" si="70"/>
        <v>3.4967000000000001</v>
      </c>
    </row>
    <row r="3800" spans="1:5" ht="24.75">
      <c r="A3800" s="256" t="s">
        <v>1660</v>
      </c>
      <c r="B3800" s="256" t="s">
        <v>460</v>
      </c>
      <c r="C3800" s="257">
        <v>3.74</v>
      </c>
      <c r="D3800" s="155">
        <v>0.72870000000000001</v>
      </c>
      <c r="E3800" s="155">
        <f t="shared" si="70"/>
        <v>2.7252999999999998</v>
      </c>
    </row>
    <row r="3801" spans="1:5" ht="24.75">
      <c r="A3801" s="256" t="s">
        <v>1244</v>
      </c>
      <c r="B3801" s="256" t="s">
        <v>1080</v>
      </c>
      <c r="C3801" s="257">
        <v>1.25</v>
      </c>
      <c r="D3801" s="155">
        <v>58.33</v>
      </c>
      <c r="E3801" s="155">
        <f t="shared" si="70"/>
        <v>72.912499999999994</v>
      </c>
    </row>
    <row r="3802" spans="1:5" s="84" customFormat="1">
      <c r="A3802" s="256" t="s">
        <v>1396</v>
      </c>
      <c r="B3802" s="256" t="s">
        <v>423</v>
      </c>
      <c r="C3802" s="257">
        <v>179.22</v>
      </c>
      <c r="D3802" s="155">
        <v>0.41</v>
      </c>
      <c r="E3802" s="155">
        <f t="shared" si="70"/>
        <v>73.480199999999996</v>
      </c>
    </row>
    <row r="3803" spans="1:5">
      <c r="A3803" s="256" t="s">
        <v>1175</v>
      </c>
      <c r="B3803" s="256" t="s">
        <v>423</v>
      </c>
      <c r="C3803" s="257">
        <v>187.02</v>
      </c>
      <c r="D3803" s="155">
        <v>0.56999999999999995</v>
      </c>
      <c r="E3803" s="155">
        <f t="shared" si="70"/>
        <v>106.6014</v>
      </c>
    </row>
    <row r="3804" spans="1:5">
      <c r="A3804" s="253" t="s">
        <v>401</v>
      </c>
      <c r="B3804" s="253" t="s">
        <v>2</v>
      </c>
      <c r="C3804" s="254" t="s">
        <v>2</v>
      </c>
      <c r="D3804" s="255" t="s">
        <v>2</v>
      </c>
      <c r="E3804" s="255">
        <f>SUM(E3798:E3803)</f>
        <v>316.84449999999998</v>
      </c>
    </row>
    <row r="3805" spans="1:5">
      <c r="A3805" s="253" t="s">
        <v>402</v>
      </c>
      <c r="B3805" s="253" t="s">
        <v>2</v>
      </c>
      <c r="C3805" s="254" t="s">
        <v>2</v>
      </c>
      <c r="D3805" s="255" t="s">
        <v>2</v>
      </c>
      <c r="E3805" s="255">
        <f>E3804</f>
        <v>316.84449999999998</v>
      </c>
    </row>
    <row r="3806" spans="1:5">
      <c r="A3806" s="261" t="s">
        <v>1015</v>
      </c>
      <c r="B3806" s="261"/>
      <c r="C3806" s="262"/>
      <c r="D3806" s="263"/>
      <c r="E3806" s="263"/>
    </row>
    <row r="3807" spans="1:5">
      <c r="A3807" s="253" t="s">
        <v>1085</v>
      </c>
      <c r="B3807" s="253"/>
      <c r="C3807" s="254"/>
      <c r="D3807" s="255"/>
      <c r="E3807" s="255"/>
    </row>
    <row r="3808" spans="1:5">
      <c r="A3808" s="253" t="s">
        <v>405</v>
      </c>
      <c r="B3808" s="253"/>
      <c r="C3808" s="254"/>
      <c r="D3808" s="255"/>
      <c r="E3808" s="255"/>
    </row>
    <row r="3809" spans="1:5" s="84" customFormat="1">
      <c r="A3809" s="253" t="s">
        <v>1164</v>
      </c>
      <c r="B3809" s="253" t="s">
        <v>399</v>
      </c>
      <c r="C3809" s="254" t="s">
        <v>1095</v>
      </c>
      <c r="D3809" s="255" t="s">
        <v>1105</v>
      </c>
      <c r="E3809" s="255" t="s">
        <v>1106</v>
      </c>
    </row>
    <row r="3810" spans="1:5">
      <c r="A3810" s="256" t="s">
        <v>1567</v>
      </c>
      <c r="B3810" s="256" t="s">
        <v>400</v>
      </c>
      <c r="C3810" s="257">
        <v>6.0000000000000002E-5</v>
      </c>
      <c r="D3810" s="155">
        <v>82081</v>
      </c>
      <c r="E3810" s="155">
        <f>ROUND((C3810*D3810),4)</f>
        <v>4.9249000000000001</v>
      </c>
    </row>
    <row r="3811" spans="1:5" ht="24.75">
      <c r="A3811" s="256" t="s">
        <v>1569</v>
      </c>
      <c r="B3811" s="256" t="s">
        <v>400</v>
      </c>
      <c r="C3811" s="257">
        <v>6.0000000000000002E-5</v>
      </c>
      <c r="D3811" s="155">
        <v>82081</v>
      </c>
      <c r="E3811" s="155">
        <f>ROUND((C3811*D3811),4)</f>
        <v>4.9249000000000001</v>
      </c>
    </row>
    <row r="3812" spans="1:5" ht="24.75">
      <c r="A3812" s="256" t="s">
        <v>1571</v>
      </c>
      <c r="B3812" s="256" t="s">
        <v>444</v>
      </c>
      <c r="C3812" s="257">
        <v>18</v>
      </c>
      <c r="D3812" s="155">
        <v>2.99</v>
      </c>
      <c r="E3812" s="155">
        <f>ROUND((C3812*D3812),4)</f>
        <v>53.82</v>
      </c>
    </row>
    <row r="3813" spans="1:5" ht="24.75">
      <c r="A3813" s="256" t="s">
        <v>1766</v>
      </c>
      <c r="B3813" s="256" t="s">
        <v>400</v>
      </c>
      <c r="C3813" s="257">
        <v>6.0000000000000002E-5</v>
      </c>
      <c r="D3813" s="155">
        <v>20900</v>
      </c>
      <c r="E3813" s="155">
        <f>ROUND((C3813*D3813),4)</f>
        <v>1.254</v>
      </c>
    </row>
    <row r="3814" spans="1:5" ht="24.75">
      <c r="A3814" s="256" t="s">
        <v>1767</v>
      </c>
      <c r="B3814" s="256" t="s">
        <v>400</v>
      </c>
      <c r="C3814" s="257">
        <v>6.0000000000000002E-5</v>
      </c>
      <c r="D3814" s="155">
        <v>20900</v>
      </c>
      <c r="E3814" s="155">
        <f>ROUND((C3814*D3814),4)</f>
        <v>1.254</v>
      </c>
    </row>
    <row r="3815" spans="1:5">
      <c r="A3815" s="253" t="s">
        <v>401</v>
      </c>
      <c r="B3815" s="253" t="s">
        <v>2</v>
      </c>
      <c r="C3815" s="254" t="s">
        <v>2</v>
      </c>
      <c r="D3815" s="255" t="s">
        <v>2</v>
      </c>
      <c r="E3815" s="255">
        <f>SUM(E3810:E3814)</f>
        <v>66.177800000000005</v>
      </c>
    </row>
    <row r="3816" spans="1:5" s="84" customFormat="1">
      <c r="A3816" s="253" t="s">
        <v>1100</v>
      </c>
      <c r="B3816" s="253" t="s">
        <v>399</v>
      </c>
      <c r="C3816" s="254" t="s">
        <v>1095</v>
      </c>
      <c r="D3816" s="255" t="s">
        <v>1096</v>
      </c>
      <c r="E3816" s="255" t="s">
        <v>1097</v>
      </c>
    </row>
    <row r="3817" spans="1:5">
      <c r="A3817" s="256" t="s">
        <v>1572</v>
      </c>
      <c r="B3817" s="256" t="s">
        <v>406</v>
      </c>
      <c r="C3817" s="257">
        <v>1</v>
      </c>
      <c r="D3817" s="155">
        <v>12.48</v>
      </c>
      <c r="E3817" s="155">
        <f>ROUND((C3817*D3817),4)</f>
        <v>12.48</v>
      </c>
    </row>
    <row r="3818" spans="1:5">
      <c r="A3818" s="253" t="s">
        <v>401</v>
      </c>
      <c r="B3818" s="253" t="s">
        <v>2</v>
      </c>
      <c r="C3818" s="254" t="s">
        <v>2</v>
      </c>
      <c r="D3818" s="255" t="s">
        <v>2</v>
      </c>
      <c r="E3818" s="255">
        <f>SUM(E3817:E3817)</f>
        <v>12.48</v>
      </c>
    </row>
    <row r="3819" spans="1:5">
      <c r="A3819" s="253" t="s">
        <v>402</v>
      </c>
      <c r="B3819" s="253" t="s">
        <v>2</v>
      </c>
      <c r="C3819" s="254" t="s">
        <v>2</v>
      </c>
      <c r="D3819" s="255" t="s">
        <v>2</v>
      </c>
      <c r="E3819" s="255">
        <f>E3815+E3818</f>
        <v>78.657800000000009</v>
      </c>
    </row>
    <row r="3820" spans="1:5">
      <c r="A3820" s="261" t="s">
        <v>1016</v>
      </c>
      <c r="B3820" s="261"/>
      <c r="C3820" s="262"/>
      <c r="D3820" s="263"/>
      <c r="E3820" s="263"/>
    </row>
    <row r="3821" spans="1:5">
      <c r="A3821" s="253" t="s">
        <v>1085</v>
      </c>
      <c r="B3821" s="253"/>
      <c r="C3821" s="254"/>
      <c r="D3821" s="255"/>
      <c r="E3821" s="255"/>
    </row>
    <row r="3822" spans="1:5">
      <c r="A3822" s="253" t="s">
        <v>405</v>
      </c>
      <c r="B3822" s="253"/>
      <c r="C3822" s="254"/>
      <c r="D3822" s="255"/>
      <c r="E3822" s="255"/>
    </row>
    <row r="3823" spans="1:5" s="84" customFormat="1">
      <c r="A3823" s="253" t="s">
        <v>1164</v>
      </c>
      <c r="B3823" s="253" t="s">
        <v>399</v>
      </c>
      <c r="C3823" s="254" t="s">
        <v>1095</v>
      </c>
      <c r="D3823" s="255" t="s">
        <v>1105</v>
      </c>
      <c r="E3823" s="255" t="s">
        <v>1106</v>
      </c>
    </row>
    <row r="3824" spans="1:5">
      <c r="A3824" s="256" t="s">
        <v>1567</v>
      </c>
      <c r="B3824" s="256" t="s">
        <v>400</v>
      </c>
      <c r="C3824" s="257">
        <v>6.0000000000000002E-5</v>
      </c>
      <c r="D3824" s="155">
        <v>82081</v>
      </c>
      <c r="E3824" s="155">
        <f>ROUND((C3824*D3824),4)</f>
        <v>4.9249000000000001</v>
      </c>
    </row>
    <row r="3825" spans="1:5" ht="24.75">
      <c r="A3825" s="256" t="s">
        <v>1766</v>
      </c>
      <c r="B3825" s="256" t="s">
        <v>400</v>
      </c>
      <c r="C3825" s="257">
        <v>6.0000000000000002E-5</v>
      </c>
      <c r="D3825" s="155">
        <v>20900</v>
      </c>
      <c r="E3825" s="155">
        <f>ROUND((C3825*D3825),4)</f>
        <v>1.254</v>
      </c>
    </row>
    <row r="3826" spans="1:5">
      <c r="A3826" s="253" t="s">
        <v>401</v>
      </c>
      <c r="B3826" s="253" t="s">
        <v>2</v>
      </c>
      <c r="C3826" s="254" t="s">
        <v>2</v>
      </c>
      <c r="D3826" s="255" t="s">
        <v>2</v>
      </c>
      <c r="E3826" s="255">
        <f>SUM(E3824:E3825)</f>
        <v>6.1789000000000005</v>
      </c>
    </row>
    <row r="3827" spans="1:5">
      <c r="A3827" s="253" t="s">
        <v>1100</v>
      </c>
      <c r="B3827" s="253" t="s">
        <v>399</v>
      </c>
      <c r="C3827" s="254" t="s">
        <v>1095</v>
      </c>
      <c r="D3827" s="255" t="s">
        <v>1096</v>
      </c>
      <c r="E3827" s="255" t="s">
        <v>1097</v>
      </c>
    </row>
    <row r="3828" spans="1:5">
      <c r="A3828" s="256" t="s">
        <v>1572</v>
      </c>
      <c r="B3828" s="256" t="s">
        <v>406</v>
      </c>
      <c r="C3828" s="257">
        <v>1</v>
      </c>
      <c r="D3828" s="155">
        <v>12.48</v>
      </c>
      <c r="E3828" s="155">
        <f>ROUND((C3828*D3828),4)</f>
        <v>12.48</v>
      </c>
    </row>
    <row r="3829" spans="1:5">
      <c r="A3829" s="253" t="s">
        <v>401</v>
      </c>
      <c r="B3829" s="253" t="s">
        <v>2</v>
      </c>
      <c r="C3829" s="254" t="s">
        <v>2</v>
      </c>
      <c r="D3829" s="255" t="s">
        <v>2</v>
      </c>
      <c r="E3829" s="255">
        <f>SUM(E3828:E3828)</f>
        <v>12.48</v>
      </c>
    </row>
    <row r="3830" spans="1:5" s="84" customFormat="1">
      <c r="A3830" s="253" t="s">
        <v>402</v>
      </c>
      <c r="B3830" s="253" t="s">
        <v>2</v>
      </c>
      <c r="C3830" s="254" t="s">
        <v>2</v>
      </c>
      <c r="D3830" s="255" t="s">
        <v>2</v>
      </c>
      <c r="E3830" s="255">
        <f>E3826+E3829</f>
        <v>18.658900000000003</v>
      </c>
    </row>
    <row r="3831" spans="1:5">
      <c r="A3831" s="261" t="s">
        <v>1017</v>
      </c>
      <c r="B3831" s="261"/>
      <c r="C3831" s="262"/>
      <c r="D3831" s="263"/>
      <c r="E3831" s="263"/>
    </row>
    <row r="3832" spans="1:5">
      <c r="A3832" s="253" t="s">
        <v>824</v>
      </c>
      <c r="B3832" s="253"/>
      <c r="C3832" s="254"/>
      <c r="D3832" s="255"/>
      <c r="E3832" s="255"/>
    </row>
    <row r="3833" spans="1:5">
      <c r="A3833" s="253" t="s">
        <v>405</v>
      </c>
      <c r="B3833" s="253"/>
      <c r="C3833" s="254"/>
      <c r="D3833" s="255"/>
      <c r="E3833" s="255"/>
    </row>
    <row r="3834" spans="1:5">
      <c r="A3834" s="253" t="s">
        <v>1164</v>
      </c>
      <c r="B3834" s="253" t="s">
        <v>399</v>
      </c>
      <c r="C3834" s="254" t="s">
        <v>1095</v>
      </c>
      <c r="D3834" s="255" t="s">
        <v>1105</v>
      </c>
      <c r="E3834" s="255" t="s">
        <v>1106</v>
      </c>
    </row>
    <row r="3835" spans="1:5">
      <c r="A3835" s="256" t="s">
        <v>1661</v>
      </c>
      <c r="B3835" s="256" t="s">
        <v>400</v>
      </c>
      <c r="C3835" s="257">
        <v>3.6000000000000001E-5</v>
      </c>
      <c r="D3835" s="155">
        <v>54571.4</v>
      </c>
      <c r="E3835" s="155">
        <f>ROUND((C3835*D3835),4)</f>
        <v>1.9645999999999999</v>
      </c>
    </row>
    <row r="3836" spans="1:5">
      <c r="A3836" s="253" t="s">
        <v>401</v>
      </c>
      <c r="B3836" s="253" t="s">
        <v>2</v>
      </c>
      <c r="C3836" s="254" t="s">
        <v>2</v>
      </c>
      <c r="D3836" s="255" t="s">
        <v>2</v>
      </c>
      <c r="E3836" s="255">
        <f>SUM(E3835:E3835)</f>
        <v>1.9645999999999999</v>
      </c>
    </row>
    <row r="3837" spans="1:5" s="84" customFormat="1">
      <c r="A3837" s="253" t="s">
        <v>402</v>
      </c>
      <c r="B3837" s="253" t="s">
        <v>2</v>
      </c>
      <c r="C3837" s="254" t="s">
        <v>2</v>
      </c>
      <c r="D3837" s="255" t="s">
        <v>2</v>
      </c>
      <c r="E3837" s="255">
        <f>E3836</f>
        <v>1.9645999999999999</v>
      </c>
    </row>
    <row r="3838" spans="1:5">
      <c r="A3838" s="261" t="s">
        <v>1018</v>
      </c>
      <c r="B3838" s="261"/>
      <c r="C3838" s="262"/>
      <c r="D3838" s="263"/>
      <c r="E3838" s="263"/>
    </row>
    <row r="3839" spans="1:5">
      <c r="A3839" s="253" t="s">
        <v>824</v>
      </c>
      <c r="B3839" s="253"/>
      <c r="C3839" s="254"/>
      <c r="D3839" s="255"/>
      <c r="E3839" s="255"/>
    </row>
    <row r="3840" spans="1:5">
      <c r="A3840" s="253" t="s">
        <v>405</v>
      </c>
      <c r="B3840" s="253"/>
      <c r="C3840" s="254"/>
      <c r="D3840" s="255"/>
      <c r="E3840" s="255"/>
    </row>
    <row r="3841" spans="1:5">
      <c r="A3841" s="253" t="s">
        <v>1164</v>
      </c>
      <c r="B3841" s="253" t="s">
        <v>399</v>
      </c>
      <c r="C3841" s="254" t="s">
        <v>1095</v>
      </c>
      <c r="D3841" s="255" t="s">
        <v>1105</v>
      </c>
      <c r="E3841" s="255" t="s">
        <v>1106</v>
      </c>
    </row>
    <row r="3842" spans="1:5">
      <c r="A3842" s="256" t="s">
        <v>1661</v>
      </c>
      <c r="B3842" s="256" t="s">
        <v>400</v>
      </c>
      <c r="C3842" s="257">
        <v>1.08E-5</v>
      </c>
      <c r="D3842" s="155">
        <v>54571.4</v>
      </c>
      <c r="E3842" s="155">
        <f>ROUND((C3842*D3842),4)</f>
        <v>0.58940000000000003</v>
      </c>
    </row>
    <row r="3843" spans="1:5">
      <c r="A3843" s="253" t="s">
        <v>401</v>
      </c>
      <c r="B3843" s="253" t="s">
        <v>2</v>
      </c>
      <c r="C3843" s="254" t="s">
        <v>2</v>
      </c>
      <c r="D3843" s="255" t="s">
        <v>2</v>
      </c>
      <c r="E3843" s="255">
        <f>SUM(E3842:E3842)</f>
        <v>0.58940000000000003</v>
      </c>
    </row>
    <row r="3844" spans="1:5" s="84" customFormat="1">
      <c r="A3844" s="253" t="s">
        <v>402</v>
      </c>
      <c r="B3844" s="253" t="s">
        <v>2</v>
      </c>
      <c r="C3844" s="254" t="s">
        <v>2</v>
      </c>
      <c r="D3844" s="255" t="s">
        <v>2</v>
      </c>
      <c r="E3844" s="255">
        <f>E3843</f>
        <v>0.58940000000000003</v>
      </c>
    </row>
    <row r="3845" spans="1:5">
      <c r="A3845" s="261" t="s">
        <v>1019</v>
      </c>
      <c r="B3845" s="261"/>
      <c r="C3845" s="262"/>
      <c r="D3845" s="263"/>
      <c r="E3845" s="263"/>
    </row>
    <row r="3846" spans="1:5">
      <c r="A3846" s="253" t="s">
        <v>824</v>
      </c>
      <c r="B3846" s="253"/>
      <c r="C3846" s="254"/>
      <c r="D3846" s="255"/>
      <c r="E3846" s="255"/>
    </row>
    <row r="3847" spans="1:5">
      <c r="A3847" s="253" t="s">
        <v>405</v>
      </c>
      <c r="B3847" s="253"/>
      <c r="C3847" s="254"/>
      <c r="D3847" s="255"/>
      <c r="E3847" s="255"/>
    </row>
    <row r="3848" spans="1:5">
      <c r="A3848" s="253" t="s">
        <v>1164</v>
      </c>
      <c r="B3848" s="253" t="s">
        <v>399</v>
      </c>
      <c r="C3848" s="254" t="s">
        <v>1095</v>
      </c>
      <c r="D3848" s="255" t="s">
        <v>1105</v>
      </c>
      <c r="E3848" s="255" t="s">
        <v>1106</v>
      </c>
    </row>
    <row r="3849" spans="1:5">
      <c r="A3849" s="256" t="s">
        <v>1661</v>
      </c>
      <c r="B3849" s="256" t="s">
        <v>400</v>
      </c>
      <c r="C3849" s="257">
        <v>2.5000000000000001E-5</v>
      </c>
      <c r="D3849" s="155">
        <v>54571.4</v>
      </c>
      <c r="E3849" s="155">
        <f>ROUND((C3849*D3849),4)</f>
        <v>1.3643000000000001</v>
      </c>
    </row>
    <row r="3850" spans="1:5">
      <c r="A3850" s="253" t="s">
        <v>401</v>
      </c>
      <c r="B3850" s="253" t="s">
        <v>2</v>
      </c>
      <c r="C3850" s="254" t="s">
        <v>2</v>
      </c>
      <c r="D3850" s="255" t="s">
        <v>2</v>
      </c>
      <c r="E3850" s="255">
        <f>SUM(E3849:E3849)</f>
        <v>1.3643000000000001</v>
      </c>
    </row>
    <row r="3851" spans="1:5" s="84" customFormat="1">
      <c r="A3851" s="253" t="s">
        <v>402</v>
      </c>
      <c r="B3851" s="253" t="s">
        <v>2</v>
      </c>
      <c r="C3851" s="254" t="s">
        <v>2</v>
      </c>
      <c r="D3851" s="255" t="s">
        <v>2</v>
      </c>
      <c r="E3851" s="255">
        <f>E3850</f>
        <v>1.3643000000000001</v>
      </c>
    </row>
    <row r="3852" spans="1:5">
      <c r="A3852" s="261" t="s">
        <v>1020</v>
      </c>
      <c r="B3852" s="261"/>
      <c r="C3852" s="262"/>
      <c r="D3852" s="263"/>
      <c r="E3852" s="263"/>
    </row>
    <row r="3853" spans="1:5">
      <c r="A3853" s="253" t="s">
        <v>824</v>
      </c>
      <c r="B3853" s="253"/>
      <c r="C3853" s="254"/>
      <c r="D3853" s="255"/>
      <c r="E3853" s="255"/>
    </row>
    <row r="3854" spans="1:5">
      <c r="A3854" s="253" t="s">
        <v>405</v>
      </c>
      <c r="B3854" s="253"/>
      <c r="C3854" s="254"/>
      <c r="D3854" s="255"/>
      <c r="E3854" s="255"/>
    </row>
    <row r="3855" spans="1:5">
      <c r="A3855" s="253" t="s">
        <v>1673</v>
      </c>
      <c r="B3855" s="253" t="s">
        <v>399</v>
      </c>
      <c r="C3855" s="254" t="s">
        <v>1095</v>
      </c>
      <c r="D3855" s="255" t="s">
        <v>1096</v>
      </c>
      <c r="E3855" s="255" t="s">
        <v>1097</v>
      </c>
    </row>
    <row r="3856" spans="1:5">
      <c r="A3856" s="256" t="s">
        <v>1410</v>
      </c>
      <c r="B3856" s="256" t="s">
        <v>444</v>
      </c>
      <c r="C3856" s="257">
        <v>42.86</v>
      </c>
      <c r="D3856" s="155">
        <v>3</v>
      </c>
      <c r="E3856" s="155">
        <f>ROUND((C3856*D3856),4)</f>
        <v>128.58000000000001</v>
      </c>
    </row>
    <row r="3857" spans="1:5">
      <c r="A3857" s="253" t="s">
        <v>401</v>
      </c>
      <c r="B3857" s="253" t="s">
        <v>2</v>
      </c>
      <c r="C3857" s="254" t="s">
        <v>2</v>
      </c>
      <c r="D3857" s="255" t="s">
        <v>2</v>
      </c>
      <c r="E3857" s="255">
        <f>SUM(E3856:E3856)</f>
        <v>128.58000000000001</v>
      </c>
    </row>
    <row r="3858" spans="1:5" s="84" customFormat="1">
      <c r="A3858" s="253" t="s">
        <v>402</v>
      </c>
      <c r="B3858" s="253" t="s">
        <v>2</v>
      </c>
      <c r="C3858" s="254" t="s">
        <v>2</v>
      </c>
      <c r="D3858" s="255" t="s">
        <v>2</v>
      </c>
      <c r="E3858" s="255">
        <f>E3857</f>
        <v>128.58000000000001</v>
      </c>
    </row>
    <row r="3859" spans="1:5">
      <c r="A3859" s="261" t="s">
        <v>1021</v>
      </c>
      <c r="B3859" s="261"/>
      <c r="C3859" s="262"/>
      <c r="D3859" s="263"/>
      <c r="E3859" s="263"/>
    </row>
    <row r="3860" spans="1:5">
      <c r="A3860" s="253" t="s">
        <v>1022</v>
      </c>
      <c r="B3860" s="253"/>
      <c r="C3860" s="254"/>
      <c r="D3860" s="255"/>
      <c r="E3860" s="255"/>
    </row>
    <row r="3861" spans="1:5">
      <c r="A3861" s="253" t="s">
        <v>405</v>
      </c>
      <c r="B3861" s="253"/>
      <c r="C3861" s="254"/>
      <c r="D3861" s="255"/>
      <c r="E3861" s="255"/>
    </row>
    <row r="3862" spans="1:5">
      <c r="A3862" s="253" t="s">
        <v>1100</v>
      </c>
      <c r="B3862" s="253" t="s">
        <v>399</v>
      </c>
      <c r="C3862" s="254" t="s">
        <v>1095</v>
      </c>
      <c r="D3862" s="255" t="s">
        <v>1096</v>
      </c>
      <c r="E3862" s="255" t="s">
        <v>1097</v>
      </c>
    </row>
    <row r="3863" spans="1:5">
      <c r="A3863" s="256" t="s">
        <v>1592</v>
      </c>
      <c r="B3863" s="256" t="s">
        <v>406</v>
      </c>
      <c r="C3863" s="257">
        <v>6.7000000000000002E-3</v>
      </c>
      <c r="D3863" s="155">
        <v>9.8800000000000008</v>
      </c>
      <c r="E3863" s="155">
        <f>ROUND((C3863*D3863),4)</f>
        <v>6.6199999999999995E-2</v>
      </c>
    </row>
    <row r="3864" spans="1:5">
      <c r="A3864" s="253" t="s">
        <v>401</v>
      </c>
      <c r="B3864" s="253" t="s">
        <v>2</v>
      </c>
      <c r="C3864" s="254" t="s">
        <v>2</v>
      </c>
      <c r="D3864" s="255" t="s">
        <v>2</v>
      </c>
      <c r="E3864" s="255">
        <f>SUM(E3863:E3863)</f>
        <v>6.6199999999999995E-2</v>
      </c>
    </row>
    <row r="3865" spans="1:5" s="84" customFormat="1">
      <c r="A3865" s="253" t="s">
        <v>402</v>
      </c>
      <c r="B3865" s="253" t="s">
        <v>2</v>
      </c>
      <c r="C3865" s="254" t="s">
        <v>2</v>
      </c>
      <c r="D3865" s="255" t="s">
        <v>2</v>
      </c>
      <c r="E3865" s="255">
        <f>E3864</f>
        <v>6.6199999999999995E-2</v>
      </c>
    </row>
    <row r="3866" spans="1:5">
      <c r="A3866" s="261" t="s">
        <v>1023</v>
      </c>
      <c r="B3866" s="261"/>
      <c r="C3866" s="262"/>
      <c r="D3866" s="263"/>
      <c r="E3866" s="263"/>
    </row>
    <row r="3867" spans="1:5">
      <c r="A3867" s="253" t="s">
        <v>1024</v>
      </c>
      <c r="B3867" s="253"/>
      <c r="C3867" s="254"/>
      <c r="D3867" s="255"/>
      <c r="E3867" s="255"/>
    </row>
    <row r="3868" spans="1:5">
      <c r="A3868" s="253" t="s">
        <v>405</v>
      </c>
      <c r="B3868" s="253"/>
      <c r="C3868" s="254"/>
      <c r="D3868" s="255"/>
      <c r="E3868" s="255"/>
    </row>
    <row r="3869" spans="1:5">
      <c r="A3869" s="253" t="s">
        <v>1100</v>
      </c>
      <c r="B3869" s="253" t="s">
        <v>399</v>
      </c>
      <c r="C3869" s="254" t="s">
        <v>1095</v>
      </c>
      <c r="D3869" s="255" t="s">
        <v>1096</v>
      </c>
      <c r="E3869" s="255" t="s">
        <v>1097</v>
      </c>
    </row>
    <row r="3870" spans="1:5">
      <c r="A3870" s="256" t="s">
        <v>1594</v>
      </c>
      <c r="B3870" s="256" t="s">
        <v>406</v>
      </c>
      <c r="C3870" s="257">
        <v>4.1000000000000003E-3</v>
      </c>
      <c r="D3870" s="155">
        <v>10.85</v>
      </c>
      <c r="E3870" s="155">
        <f>ROUND((C3870*D3870),4)</f>
        <v>4.4499999999999998E-2</v>
      </c>
    </row>
    <row r="3871" spans="1:5">
      <c r="A3871" s="253" t="s">
        <v>401</v>
      </c>
      <c r="B3871" s="253" t="s">
        <v>2</v>
      </c>
      <c r="C3871" s="254" t="s">
        <v>2</v>
      </c>
      <c r="D3871" s="255" t="s">
        <v>2</v>
      </c>
      <c r="E3871" s="255">
        <f>SUM(E3870:E3870)</f>
        <v>4.4499999999999998E-2</v>
      </c>
    </row>
    <row r="3872" spans="1:5" s="84" customFormat="1">
      <c r="A3872" s="253" t="s">
        <v>402</v>
      </c>
      <c r="B3872" s="253" t="s">
        <v>2</v>
      </c>
      <c r="C3872" s="254" t="s">
        <v>2</v>
      </c>
      <c r="D3872" s="255" t="s">
        <v>2</v>
      </c>
      <c r="E3872" s="255">
        <f>E3871</f>
        <v>4.4499999999999998E-2</v>
      </c>
    </row>
    <row r="3873" spans="1:5">
      <c r="A3873" s="261" t="s">
        <v>1025</v>
      </c>
      <c r="B3873" s="261"/>
      <c r="C3873" s="262"/>
      <c r="D3873" s="263"/>
      <c r="E3873" s="263"/>
    </row>
    <row r="3874" spans="1:5">
      <c r="A3874" s="253" t="s">
        <v>1026</v>
      </c>
      <c r="B3874" s="253"/>
      <c r="C3874" s="254"/>
      <c r="D3874" s="255"/>
      <c r="E3874" s="255"/>
    </row>
    <row r="3875" spans="1:5">
      <c r="A3875" s="253" t="s">
        <v>405</v>
      </c>
      <c r="B3875" s="253"/>
      <c r="C3875" s="254"/>
      <c r="D3875" s="255"/>
      <c r="E3875" s="255"/>
    </row>
    <row r="3876" spans="1:5">
      <c r="A3876" s="253" t="s">
        <v>1100</v>
      </c>
      <c r="B3876" s="253" t="s">
        <v>399</v>
      </c>
      <c r="C3876" s="254" t="s">
        <v>1095</v>
      </c>
      <c r="D3876" s="255" t="s">
        <v>1096</v>
      </c>
      <c r="E3876" s="255" t="s">
        <v>1097</v>
      </c>
    </row>
    <row r="3877" spans="1:5">
      <c r="A3877" s="256" t="s">
        <v>1596</v>
      </c>
      <c r="B3877" s="256" t="s">
        <v>406</v>
      </c>
      <c r="C3877" s="257">
        <v>4.1000000000000003E-3</v>
      </c>
      <c r="D3877" s="155">
        <v>10.029999999999999</v>
      </c>
      <c r="E3877" s="155">
        <f>ROUND((C3877*D3877),4)</f>
        <v>4.1099999999999998E-2</v>
      </c>
    </row>
    <row r="3878" spans="1:5">
      <c r="A3878" s="253" t="s">
        <v>401</v>
      </c>
      <c r="B3878" s="253" t="s">
        <v>2</v>
      </c>
      <c r="C3878" s="254" t="s">
        <v>2</v>
      </c>
      <c r="D3878" s="255" t="s">
        <v>2</v>
      </c>
      <c r="E3878" s="255">
        <f>SUM(E3877:E3877)</f>
        <v>4.1099999999999998E-2</v>
      </c>
    </row>
    <row r="3879" spans="1:5" s="84" customFormat="1">
      <c r="A3879" s="253" t="s">
        <v>402</v>
      </c>
      <c r="B3879" s="253" t="s">
        <v>2</v>
      </c>
      <c r="C3879" s="254" t="s">
        <v>2</v>
      </c>
      <c r="D3879" s="255" t="s">
        <v>2</v>
      </c>
      <c r="E3879" s="255">
        <f>E3878</f>
        <v>4.1099999999999998E-2</v>
      </c>
    </row>
    <row r="3880" spans="1:5">
      <c r="A3880" s="261" t="s">
        <v>1027</v>
      </c>
      <c r="B3880" s="261"/>
      <c r="C3880" s="262"/>
      <c r="D3880" s="263"/>
      <c r="E3880" s="263"/>
    </row>
    <row r="3881" spans="1:5">
      <c r="A3881" s="253" t="s">
        <v>1028</v>
      </c>
      <c r="B3881" s="253"/>
      <c r="C3881" s="254"/>
      <c r="D3881" s="255"/>
      <c r="E3881" s="255"/>
    </row>
    <row r="3882" spans="1:5">
      <c r="A3882" s="253" t="s">
        <v>405</v>
      </c>
      <c r="B3882" s="253"/>
      <c r="C3882" s="254"/>
      <c r="D3882" s="255"/>
      <c r="E3882" s="255"/>
    </row>
    <row r="3883" spans="1:5">
      <c r="A3883" s="253" t="s">
        <v>1100</v>
      </c>
      <c r="B3883" s="253" t="s">
        <v>399</v>
      </c>
      <c r="C3883" s="254" t="s">
        <v>1095</v>
      </c>
      <c r="D3883" s="255" t="s">
        <v>1096</v>
      </c>
      <c r="E3883" s="255" t="s">
        <v>1097</v>
      </c>
    </row>
    <row r="3884" spans="1:5">
      <c r="A3884" s="256" t="s">
        <v>1598</v>
      </c>
      <c r="B3884" s="256" t="s">
        <v>406</v>
      </c>
      <c r="C3884" s="257">
        <v>1.32E-2</v>
      </c>
      <c r="D3884" s="155">
        <v>11.88</v>
      </c>
      <c r="E3884" s="155">
        <f>ROUND((C3884*D3884),4)</f>
        <v>0.15679999999999999</v>
      </c>
    </row>
    <row r="3885" spans="1:5">
      <c r="A3885" s="253" t="s">
        <v>401</v>
      </c>
      <c r="B3885" s="253" t="s">
        <v>2</v>
      </c>
      <c r="C3885" s="254" t="s">
        <v>2</v>
      </c>
      <c r="D3885" s="255" t="s">
        <v>2</v>
      </c>
      <c r="E3885" s="255">
        <f>SUM(E3884:E3884)</f>
        <v>0.15679999999999999</v>
      </c>
    </row>
    <row r="3886" spans="1:5" s="84" customFormat="1">
      <c r="A3886" s="253" t="s">
        <v>402</v>
      </c>
      <c r="B3886" s="253" t="s">
        <v>2</v>
      </c>
      <c r="C3886" s="254" t="s">
        <v>2</v>
      </c>
      <c r="D3886" s="255" t="s">
        <v>2</v>
      </c>
      <c r="E3886" s="255">
        <f>E3885</f>
        <v>0.15679999999999999</v>
      </c>
    </row>
    <row r="3887" spans="1:5">
      <c r="A3887" s="261" t="s">
        <v>1029</v>
      </c>
      <c r="B3887" s="261"/>
      <c r="C3887" s="262"/>
      <c r="D3887" s="263"/>
      <c r="E3887" s="263"/>
    </row>
    <row r="3888" spans="1:5">
      <c r="A3888" s="253" t="s">
        <v>1030</v>
      </c>
      <c r="B3888" s="253"/>
      <c r="C3888" s="254"/>
      <c r="D3888" s="255"/>
      <c r="E3888" s="255"/>
    </row>
    <row r="3889" spans="1:5">
      <c r="A3889" s="253" t="s">
        <v>405</v>
      </c>
      <c r="B3889" s="253"/>
      <c r="C3889" s="254"/>
      <c r="D3889" s="255"/>
      <c r="E3889" s="255"/>
    </row>
    <row r="3890" spans="1:5">
      <c r="A3890" s="253" t="s">
        <v>1100</v>
      </c>
      <c r="B3890" s="253" t="s">
        <v>399</v>
      </c>
      <c r="C3890" s="254" t="s">
        <v>1095</v>
      </c>
      <c r="D3890" s="255" t="s">
        <v>1096</v>
      </c>
      <c r="E3890" s="255" t="s">
        <v>1097</v>
      </c>
    </row>
    <row r="3891" spans="1:5">
      <c r="A3891" s="256" t="s">
        <v>1600</v>
      </c>
      <c r="B3891" s="256" t="s">
        <v>406</v>
      </c>
      <c r="C3891" s="257">
        <v>6.7000000000000002E-3</v>
      </c>
      <c r="D3891" s="155">
        <v>11.92</v>
      </c>
      <c r="E3891" s="155">
        <f>ROUND((C3891*D3891),4)</f>
        <v>7.9899999999999999E-2</v>
      </c>
    </row>
    <row r="3892" spans="1:5">
      <c r="A3892" s="253" t="s">
        <v>401</v>
      </c>
      <c r="B3892" s="253" t="s">
        <v>2</v>
      </c>
      <c r="C3892" s="254" t="s">
        <v>2</v>
      </c>
      <c r="D3892" s="255" t="s">
        <v>2</v>
      </c>
      <c r="E3892" s="255">
        <f>SUM(E3891:E3891)</f>
        <v>7.9899999999999999E-2</v>
      </c>
    </row>
    <row r="3893" spans="1:5" s="84" customFormat="1">
      <c r="A3893" s="253" t="s">
        <v>402</v>
      </c>
      <c r="B3893" s="253" t="s">
        <v>2</v>
      </c>
      <c r="C3893" s="254" t="s">
        <v>2</v>
      </c>
      <c r="D3893" s="255" t="s">
        <v>2</v>
      </c>
      <c r="E3893" s="255">
        <f>E3892</f>
        <v>7.9899999999999999E-2</v>
      </c>
    </row>
    <row r="3894" spans="1:5">
      <c r="A3894" s="261" t="s">
        <v>1031</v>
      </c>
      <c r="B3894" s="261"/>
      <c r="C3894" s="262"/>
      <c r="D3894" s="263"/>
      <c r="E3894" s="263"/>
    </row>
    <row r="3895" spans="1:5">
      <c r="A3895" s="253" t="s">
        <v>1032</v>
      </c>
      <c r="B3895" s="253"/>
      <c r="C3895" s="254"/>
      <c r="D3895" s="255"/>
      <c r="E3895" s="255"/>
    </row>
    <row r="3896" spans="1:5">
      <c r="A3896" s="253" t="s">
        <v>405</v>
      </c>
      <c r="B3896" s="253"/>
      <c r="C3896" s="254"/>
      <c r="D3896" s="255"/>
      <c r="E3896" s="255"/>
    </row>
    <row r="3897" spans="1:5">
      <c r="A3897" s="253" t="s">
        <v>1100</v>
      </c>
      <c r="B3897" s="253" t="s">
        <v>399</v>
      </c>
      <c r="C3897" s="254" t="s">
        <v>1095</v>
      </c>
      <c r="D3897" s="255" t="s">
        <v>1096</v>
      </c>
      <c r="E3897" s="255" t="s">
        <v>1097</v>
      </c>
    </row>
    <row r="3898" spans="1:5">
      <c r="A3898" s="256" t="s">
        <v>1602</v>
      </c>
      <c r="B3898" s="256" t="s">
        <v>406</v>
      </c>
      <c r="C3898" s="257">
        <v>9.2999999999999992E-3</v>
      </c>
      <c r="D3898" s="155">
        <v>12.82</v>
      </c>
      <c r="E3898" s="155">
        <f>ROUND((C3898*D3898),4)</f>
        <v>0.1192</v>
      </c>
    </row>
    <row r="3899" spans="1:5">
      <c r="A3899" s="253" t="s">
        <v>401</v>
      </c>
      <c r="B3899" s="253" t="s">
        <v>2</v>
      </c>
      <c r="C3899" s="254" t="s">
        <v>2</v>
      </c>
      <c r="D3899" s="255" t="s">
        <v>2</v>
      </c>
      <c r="E3899" s="255">
        <f>SUM(E3898:E3898)</f>
        <v>0.1192</v>
      </c>
    </row>
    <row r="3900" spans="1:5" s="84" customFormat="1">
      <c r="A3900" s="253" t="s">
        <v>402</v>
      </c>
      <c r="B3900" s="253" t="s">
        <v>2</v>
      </c>
      <c r="C3900" s="254" t="s">
        <v>2</v>
      </c>
      <c r="D3900" s="255" t="s">
        <v>2</v>
      </c>
      <c r="E3900" s="255">
        <f>E3899</f>
        <v>0.1192</v>
      </c>
    </row>
    <row r="3901" spans="1:5">
      <c r="A3901" s="261" t="s">
        <v>1033</v>
      </c>
      <c r="B3901" s="261"/>
      <c r="C3901" s="262"/>
      <c r="D3901" s="263"/>
      <c r="E3901" s="263"/>
    </row>
    <row r="3902" spans="1:5">
      <c r="A3902" s="253" t="s">
        <v>1034</v>
      </c>
      <c r="B3902" s="253"/>
      <c r="C3902" s="254"/>
      <c r="D3902" s="255"/>
      <c r="E3902" s="255"/>
    </row>
    <row r="3903" spans="1:5">
      <c r="A3903" s="253" t="s">
        <v>405</v>
      </c>
      <c r="B3903" s="253"/>
      <c r="C3903" s="254"/>
      <c r="D3903" s="255"/>
      <c r="E3903" s="255"/>
    </row>
    <row r="3904" spans="1:5">
      <c r="A3904" s="253" t="s">
        <v>1100</v>
      </c>
      <c r="B3904" s="253" t="s">
        <v>399</v>
      </c>
      <c r="C3904" s="254" t="s">
        <v>1095</v>
      </c>
      <c r="D3904" s="255" t="s">
        <v>1096</v>
      </c>
      <c r="E3904" s="255" t="s">
        <v>1097</v>
      </c>
    </row>
    <row r="3905" spans="1:5">
      <c r="A3905" s="256" t="s">
        <v>1604</v>
      </c>
      <c r="B3905" s="256" t="s">
        <v>406</v>
      </c>
      <c r="C3905" s="257">
        <v>6.7000000000000002E-3</v>
      </c>
      <c r="D3905" s="155">
        <v>16.82</v>
      </c>
      <c r="E3905" s="155">
        <f>ROUND((C3905*D3905),4)</f>
        <v>0.11269999999999999</v>
      </c>
    </row>
    <row r="3906" spans="1:5">
      <c r="A3906" s="253" t="s">
        <v>401</v>
      </c>
      <c r="B3906" s="253" t="s">
        <v>2</v>
      </c>
      <c r="C3906" s="254" t="s">
        <v>2</v>
      </c>
      <c r="D3906" s="255" t="s">
        <v>2</v>
      </c>
      <c r="E3906" s="255">
        <f>SUM(E3905:E3905)</f>
        <v>0.11269999999999999</v>
      </c>
    </row>
    <row r="3907" spans="1:5" s="84" customFormat="1">
      <c r="A3907" s="253" t="s">
        <v>402</v>
      </c>
      <c r="B3907" s="253" t="s">
        <v>2</v>
      </c>
      <c r="C3907" s="254" t="s">
        <v>2</v>
      </c>
      <c r="D3907" s="255" t="s">
        <v>2</v>
      </c>
      <c r="E3907" s="255">
        <f>E3906</f>
        <v>0.11269999999999999</v>
      </c>
    </row>
    <row r="3908" spans="1:5">
      <c r="A3908" s="261" t="s">
        <v>1035</v>
      </c>
      <c r="B3908" s="261"/>
      <c r="C3908" s="262"/>
      <c r="D3908" s="263"/>
      <c r="E3908" s="263"/>
    </row>
    <row r="3909" spans="1:5">
      <c r="A3909" s="253" t="s">
        <v>1036</v>
      </c>
      <c r="B3909" s="253"/>
      <c r="C3909" s="254"/>
      <c r="D3909" s="255"/>
      <c r="E3909" s="255"/>
    </row>
    <row r="3910" spans="1:5">
      <c r="A3910" s="253" t="s">
        <v>405</v>
      </c>
      <c r="B3910" s="253"/>
      <c r="C3910" s="254"/>
      <c r="D3910" s="255"/>
      <c r="E3910" s="255"/>
    </row>
    <row r="3911" spans="1:5">
      <c r="A3911" s="253" t="s">
        <v>1100</v>
      </c>
      <c r="B3911" s="253" t="s">
        <v>399</v>
      </c>
      <c r="C3911" s="254" t="s">
        <v>1095</v>
      </c>
      <c r="D3911" s="255" t="s">
        <v>1096</v>
      </c>
      <c r="E3911" s="255" t="s">
        <v>1097</v>
      </c>
    </row>
    <row r="3912" spans="1:5">
      <c r="A3912" s="256" t="s">
        <v>1606</v>
      </c>
      <c r="B3912" s="256" t="s">
        <v>406</v>
      </c>
      <c r="C3912" s="257">
        <v>6.7000000000000002E-3</v>
      </c>
      <c r="D3912" s="155">
        <v>12.05</v>
      </c>
      <c r="E3912" s="155">
        <f>ROUND((C3912*D3912),4)</f>
        <v>8.0699999999999994E-2</v>
      </c>
    </row>
    <row r="3913" spans="1:5">
      <c r="A3913" s="253" t="s">
        <v>401</v>
      </c>
      <c r="B3913" s="253" t="s">
        <v>2</v>
      </c>
      <c r="C3913" s="254" t="s">
        <v>2</v>
      </c>
      <c r="D3913" s="255" t="s">
        <v>2</v>
      </c>
      <c r="E3913" s="255">
        <f>SUM(E3912:E3912)</f>
        <v>8.0699999999999994E-2</v>
      </c>
    </row>
    <row r="3914" spans="1:5" s="84" customFormat="1">
      <c r="A3914" s="253" t="s">
        <v>402</v>
      </c>
      <c r="B3914" s="253" t="s">
        <v>2</v>
      </c>
      <c r="C3914" s="254" t="s">
        <v>2</v>
      </c>
      <c r="D3914" s="255" t="s">
        <v>2</v>
      </c>
      <c r="E3914" s="255">
        <f>E3913</f>
        <v>8.0699999999999994E-2</v>
      </c>
    </row>
    <row r="3915" spans="1:5">
      <c r="A3915" s="261" t="s">
        <v>1037</v>
      </c>
      <c r="B3915" s="261"/>
      <c r="C3915" s="262"/>
      <c r="D3915" s="263"/>
      <c r="E3915" s="263"/>
    </row>
    <row r="3916" spans="1:5">
      <c r="A3916" s="253" t="s">
        <v>1038</v>
      </c>
      <c r="B3916" s="253"/>
      <c r="C3916" s="254"/>
      <c r="D3916" s="255"/>
      <c r="E3916" s="255"/>
    </row>
    <row r="3917" spans="1:5">
      <c r="A3917" s="253" t="s">
        <v>405</v>
      </c>
      <c r="B3917" s="253"/>
      <c r="C3917" s="254"/>
      <c r="D3917" s="255"/>
      <c r="E3917" s="255"/>
    </row>
    <row r="3918" spans="1:5">
      <c r="A3918" s="253" t="s">
        <v>1100</v>
      </c>
      <c r="B3918" s="253" t="s">
        <v>399</v>
      </c>
      <c r="C3918" s="254" t="s">
        <v>1095</v>
      </c>
      <c r="D3918" s="255" t="s">
        <v>1096</v>
      </c>
      <c r="E3918" s="255" t="s">
        <v>1097</v>
      </c>
    </row>
    <row r="3919" spans="1:5">
      <c r="A3919" s="256" t="s">
        <v>1608</v>
      </c>
      <c r="B3919" s="256" t="s">
        <v>406</v>
      </c>
      <c r="C3919" s="257">
        <v>6.7000000000000002E-3</v>
      </c>
      <c r="D3919" s="155">
        <v>11.92</v>
      </c>
      <c r="E3919" s="155">
        <f>ROUND((C3919*D3919),4)</f>
        <v>7.9899999999999999E-2</v>
      </c>
    </row>
    <row r="3920" spans="1:5">
      <c r="A3920" s="253" t="s">
        <v>401</v>
      </c>
      <c r="B3920" s="253" t="s">
        <v>2</v>
      </c>
      <c r="C3920" s="254" t="s">
        <v>2</v>
      </c>
      <c r="D3920" s="255" t="s">
        <v>2</v>
      </c>
      <c r="E3920" s="255">
        <f>SUM(E3919:E3919)</f>
        <v>7.9899999999999999E-2</v>
      </c>
    </row>
    <row r="3921" spans="1:5" s="84" customFormat="1">
      <c r="A3921" s="253" t="s">
        <v>402</v>
      </c>
      <c r="B3921" s="253" t="s">
        <v>2</v>
      </c>
      <c r="C3921" s="254" t="s">
        <v>2</v>
      </c>
      <c r="D3921" s="255" t="s">
        <v>2</v>
      </c>
      <c r="E3921" s="255">
        <f>E3920</f>
        <v>7.9899999999999999E-2</v>
      </c>
    </row>
    <row r="3922" spans="1:5">
      <c r="A3922" s="261" t="s">
        <v>1039</v>
      </c>
      <c r="B3922" s="261"/>
      <c r="C3922" s="262"/>
      <c r="D3922" s="263"/>
      <c r="E3922" s="263"/>
    </row>
    <row r="3923" spans="1:5">
      <c r="A3923" s="253" t="s">
        <v>1040</v>
      </c>
      <c r="B3923" s="253"/>
      <c r="C3923" s="254"/>
      <c r="D3923" s="255"/>
      <c r="E3923" s="255"/>
    </row>
    <row r="3924" spans="1:5">
      <c r="A3924" s="253" t="s">
        <v>405</v>
      </c>
      <c r="B3924" s="253"/>
      <c r="C3924" s="254"/>
      <c r="D3924" s="255"/>
      <c r="E3924" s="255"/>
    </row>
    <row r="3925" spans="1:5">
      <c r="A3925" s="253" t="s">
        <v>1100</v>
      </c>
      <c r="B3925" s="253" t="s">
        <v>399</v>
      </c>
      <c r="C3925" s="254" t="s">
        <v>1095</v>
      </c>
      <c r="D3925" s="255" t="s">
        <v>1096</v>
      </c>
      <c r="E3925" s="255" t="s">
        <v>1097</v>
      </c>
    </row>
    <row r="3926" spans="1:5">
      <c r="A3926" s="256" t="s">
        <v>1610</v>
      </c>
      <c r="B3926" s="256" t="s">
        <v>406</v>
      </c>
      <c r="C3926" s="257">
        <v>6.7000000000000002E-3</v>
      </c>
      <c r="D3926" s="155">
        <v>10.37</v>
      </c>
      <c r="E3926" s="155">
        <f>ROUND((C3926*D3926),4)</f>
        <v>6.9500000000000006E-2</v>
      </c>
    </row>
    <row r="3927" spans="1:5">
      <c r="A3927" s="253" t="s">
        <v>401</v>
      </c>
      <c r="B3927" s="253" t="s">
        <v>2</v>
      </c>
      <c r="C3927" s="254" t="s">
        <v>2</v>
      </c>
      <c r="D3927" s="255" t="s">
        <v>2</v>
      </c>
      <c r="E3927" s="255">
        <f>SUM(E3926:E3926)</f>
        <v>6.9500000000000006E-2</v>
      </c>
    </row>
    <row r="3928" spans="1:5" s="84" customFormat="1">
      <c r="A3928" s="253" t="s">
        <v>402</v>
      </c>
      <c r="B3928" s="253" t="s">
        <v>2</v>
      </c>
      <c r="C3928" s="254" t="s">
        <v>2</v>
      </c>
      <c r="D3928" s="255" t="s">
        <v>2</v>
      </c>
      <c r="E3928" s="255">
        <f>E3927</f>
        <v>6.9500000000000006E-2</v>
      </c>
    </row>
    <row r="3929" spans="1:5">
      <c r="A3929" s="261" t="s">
        <v>1041</v>
      </c>
      <c r="B3929" s="261"/>
      <c r="C3929" s="262"/>
      <c r="D3929" s="263"/>
      <c r="E3929" s="263"/>
    </row>
    <row r="3930" spans="1:5">
      <c r="A3930" s="253" t="s">
        <v>1042</v>
      </c>
      <c r="B3930" s="253"/>
      <c r="C3930" s="254"/>
      <c r="D3930" s="255"/>
      <c r="E3930" s="255"/>
    </row>
    <row r="3931" spans="1:5">
      <c r="A3931" s="253" t="s">
        <v>405</v>
      </c>
      <c r="B3931" s="253"/>
      <c r="C3931" s="254"/>
      <c r="D3931" s="255"/>
      <c r="E3931" s="255"/>
    </row>
    <row r="3932" spans="1:5">
      <c r="A3932" s="253" t="s">
        <v>1100</v>
      </c>
      <c r="B3932" s="253" t="s">
        <v>399</v>
      </c>
      <c r="C3932" s="254" t="s">
        <v>1095</v>
      </c>
      <c r="D3932" s="255" t="s">
        <v>1096</v>
      </c>
      <c r="E3932" s="255" t="s">
        <v>1097</v>
      </c>
    </row>
    <row r="3933" spans="1:5">
      <c r="A3933" s="256" t="s">
        <v>1612</v>
      </c>
      <c r="B3933" s="256" t="s">
        <v>406</v>
      </c>
      <c r="C3933" s="257">
        <v>6.7000000000000002E-3</v>
      </c>
      <c r="D3933" s="155">
        <v>10.85</v>
      </c>
      <c r="E3933" s="155">
        <f>ROUND((C3933*D3933),4)</f>
        <v>7.2700000000000001E-2</v>
      </c>
    </row>
    <row r="3934" spans="1:5">
      <c r="A3934" s="253" t="s">
        <v>401</v>
      </c>
      <c r="B3934" s="253" t="s">
        <v>2</v>
      </c>
      <c r="C3934" s="254" t="s">
        <v>2</v>
      </c>
      <c r="D3934" s="255" t="s">
        <v>2</v>
      </c>
      <c r="E3934" s="255">
        <f>SUM(E3933:E3933)</f>
        <v>7.2700000000000001E-2</v>
      </c>
    </row>
    <row r="3935" spans="1:5" s="84" customFormat="1">
      <c r="A3935" s="253" t="s">
        <v>402</v>
      </c>
      <c r="B3935" s="253" t="s">
        <v>2</v>
      </c>
      <c r="C3935" s="254" t="s">
        <v>2</v>
      </c>
      <c r="D3935" s="255" t="s">
        <v>2</v>
      </c>
      <c r="E3935" s="255">
        <f>E3934</f>
        <v>7.2700000000000001E-2</v>
      </c>
    </row>
    <row r="3936" spans="1:5">
      <c r="A3936" s="261" t="s">
        <v>1043</v>
      </c>
      <c r="B3936" s="261"/>
      <c r="C3936" s="262"/>
      <c r="D3936" s="263"/>
      <c r="E3936" s="263"/>
    </row>
    <row r="3937" spans="1:5">
      <c r="A3937" s="253" t="s">
        <v>1044</v>
      </c>
      <c r="B3937" s="253"/>
      <c r="C3937" s="254"/>
      <c r="D3937" s="255"/>
      <c r="E3937" s="255"/>
    </row>
    <row r="3938" spans="1:5">
      <c r="A3938" s="253" t="s">
        <v>405</v>
      </c>
      <c r="B3938" s="253"/>
      <c r="C3938" s="254"/>
      <c r="D3938" s="255"/>
      <c r="E3938" s="255"/>
    </row>
    <row r="3939" spans="1:5">
      <c r="A3939" s="253" t="s">
        <v>1100</v>
      </c>
      <c r="B3939" s="253" t="s">
        <v>399</v>
      </c>
      <c r="C3939" s="254" t="s">
        <v>1095</v>
      </c>
      <c r="D3939" s="255" t="s">
        <v>1096</v>
      </c>
      <c r="E3939" s="255" t="s">
        <v>1097</v>
      </c>
    </row>
    <row r="3940" spans="1:5">
      <c r="A3940" s="256" t="s">
        <v>1614</v>
      </c>
      <c r="B3940" s="256" t="s">
        <v>406</v>
      </c>
      <c r="C3940" s="257">
        <v>6.7000000000000002E-3</v>
      </c>
      <c r="D3940" s="155">
        <v>21.06</v>
      </c>
      <c r="E3940" s="155">
        <f>ROUND((C3940*D3940),4)</f>
        <v>0.1411</v>
      </c>
    </row>
    <row r="3941" spans="1:5">
      <c r="A3941" s="253" t="s">
        <v>401</v>
      </c>
      <c r="B3941" s="253" t="s">
        <v>2</v>
      </c>
      <c r="C3941" s="254" t="s">
        <v>2</v>
      </c>
      <c r="D3941" s="255" t="s">
        <v>2</v>
      </c>
      <c r="E3941" s="255">
        <f>SUM(E3940:E3940)</f>
        <v>0.1411</v>
      </c>
    </row>
    <row r="3942" spans="1:5" s="84" customFormat="1">
      <c r="A3942" s="253" t="s">
        <v>402</v>
      </c>
      <c r="B3942" s="253" t="s">
        <v>2</v>
      </c>
      <c r="C3942" s="254" t="s">
        <v>2</v>
      </c>
      <c r="D3942" s="255" t="s">
        <v>2</v>
      </c>
      <c r="E3942" s="255">
        <f>E3941</f>
        <v>0.1411</v>
      </c>
    </row>
    <row r="3943" spans="1:5">
      <c r="A3943" s="261" t="s">
        <v>1045</v>
      </c>
      <c r="B3943" s="261"/>
      <c r="C3943" s="262"/>
      <c r="D3943" s="263"/>
      <c r="E3943" s="263"/>
    </row>
    <row r="3944" spans="1:5">
      <c r="A3944" s="253" t="s">
        <v>1046</v>
      </c>
      <c r="B3944" s="253"/>
      <c r="C3944" s="254"/>
      <c r="D3944" s="255"/>
      <c r="E3944" s="255"/>
    </row>
    <row r="3945" spans="1:5">
      <c r="A3945" s="253" t="s">
        <v>405</v>
      </c>
      <c r="B3945" s="253"/>
      <c r="C3945" s="254"/>
      <c r="D3945" s="255"/>
      <c r="E3945" s="255"/>
    </row>
    <row r="3946" spans="1:5">
      <c r="A3946" s="253" t="s">
        <v>1100</v>
      </c>
      <c r="B3946" s="253" t="s">
        <v>399</v>
      </c>
      <c r="C3946" s="254" t="s">
        <v>1095</v>
      </c>
      <c r="D3946" s="255" t="s">
        <v>1096</v>
      </c>
      <c r="E3946" s="255" t="s">
        <v>1097</v>
      </c>
    </row>
    <row r="3947" spans="1:5">
      <c r="A3947" s="256" t="s">
        <v>1616</v>
      </c>
      <c r="B3947" s="256" t="s">
        <v>406</v>
      </c>
      <c r="C3947" s="257">
        <v>9.2999999999999992E-3</v>
      </c>
      <c r="D3947" s="155">
        <v>11.33</v>
      </c>
      <c r="E3947" s="155">
        <f>ROUND((C3947*D3947),4)</f>
        <v>0.10539999999999999</v>
      </c>
    </row>
    <row r="3948" spans="1:5">
      <c r="A3948" s="253" t="s">
        <v>401</v>
      </c>
      <c r="B3948" s="253" t="s">
        <v>2</v>
      </c>
      <c r="C3948" s="254" t="s">
        <v>2</v>
      </c>
      <c r="D3948" s="255" t="s">
        <v>2</v>
      </c>
      <c r="E3948" s="255">
        <f>SUM(E3947:E3947)</f>
        <v>0.10539999999999999</v>
      </c>
    </row>
    <row r="3949" spans="1:5" s="84" customFormat="1">
      <c r="A3949" s="253" t="s">
        <v>402</v>
      </c>
      <c r="B3949" s="253" t="s">
        <v>2</v>
      </c>
      <c r="C3949" s="254" t="s">
        <v>2</v>
      </c>
      <c r="D3949" s="255" t="s">
        <v>2</v>
      </c>
      <c r="E3949" s="255">
        <f>E3948</f>
        <v>0.10539999999999999</v>
      </c>
    </row>
    <row r="3950" spans="1:5">
      <c r="A3950" s="261" t="s">
        <v>1047</v>
      </c>
      <c r="B3950" s="261"/>
      <c r="C3950" s="262"/>
      <c r="D3950" s="263"/>
      <c r="E3950" s="263"/>
    </row>
    <row r="3951" spans="1:5">
      <c r="A3951" s="253" t="s">
        <v>1048</v>
      </c>
      <c r="B3951" s="253"/>
      <c r="C3951" s="254"/>
      <c r="D3951" s="255"/>
      <c r="E3951" s="255"/>
    </row>
    <row r="3952" spans="1:5">
      <c r="A3952" s="253" t="s">
        <v>405</v>
      </c>
      <c r="B3952" s="253"/>
      <c r="C3952" s="254"/>
      <c r="D3952" s="255"/>
      <c r="E3952" s="255"/>
    </row>
    <row r="3953" spans="1:5">
      <c r="A3953" s="253" t="s">
        <v>1100</v>
      </c>
      <c r="B3953" s="253" t="s">
        <v>399</v>
      </c>
      <c r="C3953" s="254" t="s">
        <v>1095</v>
      </c>
      <c r="D3953" s="255" t="s">
        <v>1096</v>
      </c>
      <c r="E3953" s="255" t="s">
        <v>1097</v>
      </c>
    </row>
    <row r="3954" spans="1:5">
      <c r="A3954" s="256" t="s">
        <v>1618</v>
      </c>
      <c r="B3954" s="256" t="s">
        <v>406</v>
      </c>
      <c r="C3954" s="257">
        <v>6.7000000000000002E-3</v>
      </c>
      <c r="D3954" s="155">
        <v>9.2100000000000009</v>
      </c>
      <c r="E3954" s="155">
        <f>ROUND((C3954*D3954),4)</f>
        <v>6.1699999999999998E-2</v>
      </c>
    </row>
    <row r="3955" spans="1:5">
      <c r="A3955" s="253" t="s">
        <v>401</v>
      </c>
      <c r="B3955" s="253" t="s">
        <v>2</v>
      </c>
      <c r="C3955" s="254" t="s">
        <v>2</v>
      </c>
      <c r="D3955" s="255" t="s">
        <v>2</v>
      </c>
      <c r="E3955" s="255">
        <f>SUM(E3954:E3954)</f>
        <v>6.1699999999999998E-2</v>
      </c>
    </row>
    <row r="3956" spans="1:5" s="84" customFormat="1">
      <c r="A3956" s="253" t="s">
        <v>402</v>
      </c>
      <c r="B3956" s="253" t="s">
        <v>2</v>
      </c>
      <c r="C3956" s="254" t="s">
        <v>2</v>
      </c>
      <c r="D3956" s="255" t="s">
        <v>2</v>
      </c>
      <c r="E3956" s="255">
        <f>E3955</f>
        <v>6.1699999999999998E-2</v>
      </c>
    </row>
    <row r="3957" spans="1:5">
      <c r="A3957" s="261" t="s">
        <v>1049</v>
      </c>
      <c r="B3957" s="261"/>
      <c r="C3957" s="262"/>
      <c r="D3957" s="263"/>
      <c r="E3957" s="263"/>
    </row>
    <row r="3958" spans="1:5">
      <c r="A3958" s="253" t="s">
        <v>906</v>
      </c>
      <c r="B3958" s="253"/>
      <c r="C3958" s="254"/>
      <c r="D3958" s="255"/>
      <c r="E3958" s="255"/>
    </row>
    <row r="3959" spans="1:5">
      <c r="A3959" s="253" t="s">
        <v>405</v>
      </c>
      <c r="B3959" s="253"/>
      <c r="C3959" s="254"/>
      <c r="D3959" s="255"/>
      <c r="E3959" s="255"/>
    </row>
    <row r="3960" spans="1:5">
      <c r="A3960" s="253" t="s">
        <v>1164</v>
      </c>
      <c r="B3960" s="253" t="s">
        <v>399</v>
      </c>
      <c r="C3960" s="254" t="s">
        <v>1095</v>
      </c>
      <c r="D3960" s="255" t="s">
        <v>1105</v>
      </c>
      <c r="E3960" s="255" t="s">
        <v>1106</v>
      </c>
    </row>
    <row r="3961" spans="1:5" ht="24.75">
      <c r="A3961" s="256" t="s">
        <v>1662</v>
      </c>
      <c r="B3961" s="256" t="s">
        <v>400</v>
      </c>
      <c r="C3961" s="257">
        <v>6.86E-5</v>
      </c>
      <c r="D3961" s="155">
        <v>3250</v>
      </c>
      <c r="E3961" s="155">
        <f>ROUND((C3961*D3961),4)</f>
        <v>0.223</v>
      </c>
    </row>
    <row r="3962" spans="1:5">
      <c r="A3962" s="253" t="s">
        <v>401</v>
      </c>
      <c r="B3962" s="253" t="s">
        <v>2</v>
      </c>
      <c r="C3962" s="254" t="s">
        <v>2</v>
      </c>
      <c r="D3962" s="255" t="s">
        <v>2</v>
      </c>
      <c r="E3962" s="255">
        <f>SUM(E3961:E3961)</f>
        <v>0.223</v>
      </c>
    </row>
    <row r="3963" spans="1:5" s="84" customFormat="1">
      <c r="A3963" s="253" t="s">
        <v>402</v>
      </c>
      <c r="B3963" s="253" t="s">
        <v>2</v>
      </c>
      <c r="C3963" s="254" t="s">
        <v>2</v>
      </c>
      <c r="D3963" s="255" t="s">
        <v>2</v>
      </c>
      <c r="E3963" s="255">
        <f>E3962</f>
        <v>0.223</v>
      </c>
    </row>
    <row r="3964" spans="1:5">
      <c r="A3964" s="261" t="s">
        <v>1050</v>
      </c>
      <c r="B3964" s="261"/>
      <c r="C3964" s="262"/>
      <c r="D3964" s="263"/>
      <c r="E3964" s="263"/>
    </row>
    <row r="3965" spans="1:5">
      <c r="A3965" s="253" t="s">
        <v>906</v>
      </c>
      <c r="B3965" s="253"/>
      <c r="C3965" s="254"/>
      <c r="D3965" s="255"/>
      <c r="E3965" s="255"/>
    </row>
    <row r="3966" spans="1:5">
      <c r="A3966" s="253" t="s">
        <v>405</v>
      </c>
      <c r="B3966" s="253"/>
      <c r="C3966" s="254"/>
      <c r="D3966" s="255"/>
      <c r="E3966" s="255"/>
    </row>
    <row r="3967" spans="1:5">
      <c r="A3967" s="253" t="s">
        <v>1164</v>
      </c>
      <c r="B3967" s="253" t="s">
        <v>399</v>
      </c>
      <c r="C3967" s="254" t="s">
        <v>1095</v>
      </c>
      <c r="D3967" s="255" t="s">
        <v>1105</v>
      </c>
      <c r="E3967" s="255" t="s">
        <v>1106</v>
      </c>
    </row>
    <row r="3968" spans="1:5" ht="24.75">
      <c r="A3968" s="256" t="s">
        <v>1662</v>
      </c>
      <c r="B3968" s="256" t="s">
        <v>400</v>
      </c>
      <c r="C3968" s="257">
        <v>1.5999999999999999E-5</v>
      </c>
      <c r="D3968" s="155">
        <v>3250</v>
      </c>
      <c r="E3968" s="155">
        <f>ROUND((C3968*D3968),4)</f>
        <v>5.1999999999999998E-2</v>
      </c>
    </row>
    <row r="3969" spans="1:5">
      <c r="A3969" s="253" t="s">
        <v>401</v>
      </c>
      <c r="B3969" s="253" t="s">
        <v>2</v>
      </c>
      <c r="C3969" s="254" t="s">
        <v>2</v>
      </c>
      <c r="D3969" s="255" t="s">
        <v>2</v>
      </c>
      <c r="E3969" s="255">
        <f>SUM(E3968:E3968)</f>
        <v>5.1999999999999998E-2</v>
      </c>
    </row>
    <row r="3970" spans="1:5" s="84" customFormat="1">
      <c r="A3970" s="253" t="s">
        <v>402</v>
      </c>
      <c r="B3970" s="253" t="s">
        <v>2</v>
      </c>
      <c r="C3970" s="254" t="s">
        <v>2</v>
      </c>
      <c r="D3970" s="255" t="s">
        <v>2</v>
      </c>
      <c r="E3970" s="255">
        <f>E3969</f>
        <v>5.1999999999999998E-2</v>
      </c>
    </row>
    <row r="3971" spans="1:5">
      <c r="A3971" s="261" t="s">
        <v>1051</v>
      </c>
      <c r="B3971" s="261"/>
      <c r="C3971" s="262"/>
      <c r="D3971" s="263"/>
      <c r="E3971" s="263"/>
    </row>
    <row r="3972" spans="1:5">
      <c r="A3972" s="253" t="s">
        <v>906</v>
      </c>
      <c r="B3972" s="253"/>
      <c r="C3972" s="254"/>
      <c r="D3972" s="255"/>
      <c r="E3972" s="255"/>
    </row>
    <row r="3973" spans="1:5">
      <c r="A3973" s="253" t="s">
        <v>405</v>
      </c>
      <c r="B3973" s="253"/>
      <c r="C3973" s="254"/>
      <c r="D3973" s="255"/>
      <c r="E3973" s="255"/>
    </row>
    <row r="3974" spans="1:5">
      <c r="A3974" s="253" t="s">
        <v>1164</v>
      </c>
      <c r="B3974" s="253" t="s">
        <v>399</v>
      </c>
      <c r="C3974" s="254" t="s">
        <v>1095</v>
      </c>
      <c r="D3974" s="255" t="s">
        <v>1105</v>
      </c>
      <c r="E3974" s="255" t="s">
        <v>1106</v>
      </c>
    </row>
    <row r="3975" spans="1:5" ht="24.75">
      <c r="A3975" s="256" t="s">
        <v>1662</v>
      </c>
      <c r="B3975" s="256" t="s">
        <v>400</v>
      </c>
      <c r="C3975" s="257">
        <v>5.7099999999999999E-5</v>
      </c>
      <c r="D3975" s="155">
        <v>3250</v>
      </c>
      <c r="E3975" s="155">
        <f>ROUND((C3975*D3975),4)</f>
        <v>0.18559999999999999</v>
      </c>
    </row>
    <row r="3976" spans="1:5">
      <c r="A3976" s="253" t="s">
        <v>401</v>
      </c>
      <c r="B3976" s="253" t="s">
        <v>2</v>
      </c>
      <c r="C3976" s="254" t="s">
        <v>2</v>
      </c>
      <c r="D3976" s="255" t="s">
        <v>2</v>
      </c>
      <c r="E3976" s="255">
        <f>SUM(E3975:E3975)</f>
        <v>0.18559999999999999</v>
      </c>
    </row>
    <row r="3977" spans="1:5" s="84" customFormat="1">
      <c r="A3977" s="253" t="s">
        <v>402</v>
      </c>
      <c r="B3977" s="253" t="s">
        <v>2</v>
      </c>
      <c r="C3977" s="254" t="s">
        <v>2</v>
      </c>
      <c r="D3977" s="255" t="s">
        <v>2</v>
      </c>
      <c r="E3977" s="255">
        <f>E3976</f>
        <v>0.18559999999999999</v>
      </c>
    </row>
    <row r="3978" spans="1:5">
      <c r="A3978" s="261" t="s">
        <v>1052</v>
      </c>
      <c r="B3978" s="261"/>
      <c r="C3978" s="262"/>
      <c r="D3978" s="263"/>
      <c r="E3978" s="263"/>
    </row>
    <row r="3979" spans="1:5">
      <c r="A3979" s="253" t="s">
        <v>906</v>
      </c>
      <c r="B3979" s="253"/>
      <c r="C3979" s="254"/>
      <c r="D3979" s="255"/>
      <c r="E3979" s="255"/>
    </row>
    <row r="3980" spans="1:5">
      <c r="A3980" s="253" t="s">
        <v>405</v>
      </c>
      <c r="B3980" s="253"/>
      <c r="C3980" s="254"/>
      <c r="D3980" s="255"/>
      <c r="E3980" s="255"/>
    </row>
    <row r="3981" spans="1:5">
      <c r="A3981" s="253" t="s">
        <v>1673</v>
      </c>
      <c r="B3981" s="253" t="s">
        <v>399</v>
      </c>
      <c r="C3981" s="254" t="s">
        <v>1095</v>
      </c>
      <c r="D3981" s="255" t="s">
        <v>1096</v>
      </c>
      <c r="E3981" s="255" t="s">
        <v>1097</v>
      </c>
    </row>
    <row r="3982" spans="1:5">
      <c r="A3982" s="256" t="s">
        <v>1642</v>
      </c>
      <c r="B3982" s="256" t="s">
        <v>982</v>
      </c>
      <c r="C3982" s="257">
        <v>1.27</v>
      </c>
      <c r="D3982" s="155">
        <v>0.59</v>
      </c>
      <c r="E3982" s="155">
        <f>ROUND((C3982*D3982),4)</f>
        <v>0.74929999999999997</v>
      </c>
    </row>
    <row r="3983" spans="1:5">
      <c r="A3983" s="253" t="s">
        <v>401</v>
      </c>
      <c r="B3983" s="253" t="s">
        <v>2</v>
      </c>
      <c r="C3983" s="254" t="s">
        <v>2</v>
      </c>
      <c r="D3983" s="255" t="s">
        <v>2</v>
      </c>
      <c r="E3983" s="255">
        <f>SUM(E3982:E3982)</f>
        <v>0.74929999999999997</v>
      </c>
    </row>
    <row r="3984" spans="1:5" s="84" customFormat="1">
      <c r="A3984" s="253" t="s">
        <v>402</v>
      </c>
      <c r="B3984" s="253" t="s">
        <v>2</v>
      </c>
      <c r="C3984" s="254" t="s">
        <v>2</v>
      </c>
      <c r="D3984" s="255" t="s">
        <v>2</v>
      </c>
      <c r="E3984" s="255">
        <f>E3983</f>
        <v>0.74929999999999997</v>
      </c>
    </row>
    <row r="3985" spans="1:5">
      <c r="A3985" s="261" t="s">
        <v>1053</v>
      </c>
      <c r="B3985" s="261"/>
      <c r="C3985" s="262"/>
      <c r="D3985" s="263"/>
      <c r="E3985" s="263"/>
    </row>
    <row r="3986" spans="1:5">
      <c r="A3986" s="253" t="s">
        <v>921</v>
      </c>
      <c r="B3986" s="253"/>
      <c r="C3986" s="254"/>
      <c r="D3986" s="255"/>
      <c r="E3986" s="255"/>
    </row>
    <row r="3987" spans="1:5">
      <c r="A3987" s="253" t="s">
        <v>405</v>
      </c>
      <c r="B3987" s="253"/>
      <c r="C3987" s="254"/>
      <c r="D3987" s="255"/>
      <c r="E3987" s="255"/>
    </row>
    <row r="3988" spans="1:5">
      <c r="A3988" s="253" t="s">
        <v>1164</v>
      </c>
      <c r="B3988" s="253" t="s">
        <v>399</v>
      </c>
      <c r="C3988" s="254" t="s">
        <v>1095</v>
      </c>
      <c r="D3988" s="255" t="s">
        <v>1105</v>
      </c>
      <c r="E3988" s="255" t="s">
        <v>1106</v>
      </c>
    </row>
    <row r="3989" spans="1:5" ht="24.75">
      <c r="A3989" s="256" t="s">
        <v>1663</v>
      </c>
      <c r="B3989" s="256" t="s">
        <v>400</v>
      </c>
      <c r="C3989" s="257">
        <v>6.86E-5</v>
      </c>
      <c r="D3989" s="155">
        <v>13220.33</v>
      </c>
      <c r="E3989" s="155">
        <f>ROUND((C3989*D3989),4)</f>
        <v>0.90690000000000004</v>
      </c>
    </row>
    <row r="3990" spans="1:5">
      <c r="A3990" s="253" t="s">
        <v>401</v>
      </c>
      <c r="B3990" s="253" t="s">
        <v>2</v>
      </c>
      <c r="C3990" s="254" t="s">
        <v>2</v>
      </c>
      <c r="D3990" s="255" t="s">
        <v>2</v>
      </c>
      <c r="E3990" s="255">
        <f>SUM(E3989:E3989)</f>
        <v>0.90690000000000004</v>
      </c>
    </row>
    <row r="3991" spans="1:5" s="84" customFormat="1">
      <c r="A3991" s="253" t="s">
        <v>402</v>
      </c>
      <c r="B3991" s="253" t="s">
        <v>2</v>
      </c>
      <c r="C3991" s="254" t="s">
        <v>2</v>
      </c>
      <c r="D3991" s="255" t="s">
        <v>2</v>
      </c>
      <c r="E3991" s="255">
        <f>E3990</f>
        <v>0.90690000000000004</v>
      </c>
    </row>
    <row r="3992" spans="1:5">
      <c r="A3992" s="261" t="s">
        <v>1054</v>
      </c>
      <c r="B3992" s="261"/>
      <c r="C3992" s="262"/>
      <c r="D3992" s="263"/>
      <c r="E3992" s="263"/>
    </row>
    <row r="3993" spans="1:5">
      <c r="A3993" s="253" t="s">
        <v>921</v>
      </c>
      <c r="B3993" s="253"/>
      <c r="C3993" s="254"/>
      <c r="D3993" s="255"/>
      <c r="E3993" s="255"/>
    </row>
    <row r="3994" spans="1:5">
      <c r="A3994" s="253" t="s">
        <v>405</v>
      </c>
      <c r="B3994" s="253"/>
      <c r="C3994" s="254"/>
      <c r="D3994" s="255"/>
      <c r="E3994" s="255"/>
    </row>
    <row r="3995" spans="1:5">
      <c r="A3995" s="253" t="s">
        <v>1164</v>
      </c>
      <c r="B3995" s="253" t="s">
        <v>399</v>
      </c>
      <c r="C3995" s="254" t="s">
        <v>1095</v>
      </c>
      <c r="D3995" s="255" t="s">
        <v>1105</v>
      </c>
      <c r="E3995" s="255" t="s">
        <v>1106</v>
      </c>
    </row>
    <row r="3996" spans="1:5" ht="24.75">
      <c r="A3996" s="256" t="s">
        <v>1663</v>
      </c>
      <c r="B3996" s="256" t="s">
        <v>400</v>
      </c>
      <c r="C3996" s="257">
        <v>1.5999999999999999E-5</v>
      </c>
      <c r="D3996" s="155">
        <v>13220.33</v>
      </c>
      <c r="E3996" s="155">
        <f>ROUND((C3996*D3996),4)</f>
        <v>0.21149999999999999</v>
      </c>
    </row>
    <row r="3997" spans="1:5">
      <c r="A3997" s="253" t="s">
        <v>401</v>
      </c>
      <c r="B3997" s="253" t="s">
        <v>2</v>
      </c>
      <c r="C3997" s="254" t="s">
        <v>2</v>
      </c>
      <c r="D3997" s="255" t="s">
        <v>2</v>
      </c>
      <c r="E3997" s="255">
        <f>SUM(E3996:E3996)</f>
        <v>0.21149999999999999</v>
      </c>
    </row>
    <row r="3998" spans="1:5" s="84" customFormat="1">
      <c r="A3998" s="253" t="s">
        <v>402</v>
      </c>
      <c r="B3998" s="253" t="s">
        <v>2</v>
      </c>
      <c r="C3998" s="254" t="s">
        <v>2</v>
      </c>
      <c r="D3998" s="255" t="s">
        <v>2</v>
      </c>
      <c r="E3998" s="255">
        <f>E3997</f>
        <v>0.21149999999999999</v>
      </c>
    </row>
    <row r="3999" spans="1:5">
      <c r="A3999" s="261" t="s">
        <v>1055</v>
      </c>
      <c r="B3999" s="261"/>
      <c r="C3999" s="262"/>
      <c r="D3999" s="263"/>
      <c r="E3999" s="263"/>
    </row>
    <row r="4000" spans="1:5">
      <c r="A4000" s="253" t="s">
        <v>921</v>
      </c>
      <c r="B4000" s="253"/>
      <c r="C4000" s="254"/>
      <c r="D4000" s="255"/>
      <c r="E4000" s="255"/>
    </row>
    <row r="4001" spans="1:5">
      <c r="A4001" s="253" t="s">
        <v>405</v>
      </c>
      <c r="B4001" s="253"/>
      <c r="C4001" s="254"/>
      <c r="D4001" s="255"/>
      <c r="E4001" s="255"/>
    </row>
    <row r="4002" spans="1:5">
      <c r="A4002" s="253" t="s">
        <v>1164</v>
      </c>
      <c r="B4002" s="253" t="s">
        <v>399</v>
      </c>
      <c r="C4002" s="254" t="s">
        <v>1095</v>
      </c>
      <c r="D4002" s="255" t="s">
        <v>1105</v>
      </c>
      <c r="E4002" s="255" t="s">
        <v>1106</v>
      </c>
    </row>
    <row r="4003" spans="1:5" ht="24.75">
      <c r="A4003" s="256" t="s">
        <v>1663</v>
      </c>
      <c r="B4003" s="256" t="s">
        <v>400</v>
      </c>
      <c r="C4003" s="257">
        <v>5.7099999999999999E-5</v>
      </c>
      <c r="D4003" s="155">
        <v>13220.33</v>
      </c>
      <c r="E4003" s="155">
        <f>ROUND((C4003*D4003),4)</f>
        <v>0.75490000000000002</v>
      </c>
    </row>
    <row r="4004" spans="1:5">
      <c r="A4004" s="253" t="s">
        <v>401</v>
      </c>
      <c r="B4004" s="253" t="s">
        <v>2</v>
      </c>
      <c r="C4004" s="254" t="s">
        <v>2</v>
      </c>
      <c r="D4004" s="255" t="s">
        <v>2</v>
      </c>
      <c r="E4004" s="255">
        <f>SUM(E4003:E4003)</f>
        <v>0.75490000000000002</v>
      </c>
    </row>
    <row r="4005" spans="1:5" s="84" customFormat="1">
      <c r="A4005" s="253" t="s">
        <v>402</v>
      </c>
      <c r="B4005" s="253" t="s">
        <v>2</v>
      </c>
      <c r="C4005" s="254" t="s">
        <v>2</v>
      </c>
      <c r="D4005" s="255" t="s">
        <v>2</v>
      </c>
      <c r="E4005" s="255">
        <f>E4004</f>
        <v>0.75490000000000002</v>
      </c>
    </row>
    <row r="4006" spans="1:5">
      <c r="A4006" s="261" t="s">
        <v>1056</v>
      </c>
      <c r="B4006" s="261"/>
      <c r="C4006" s="262"/>
      <c r="D4006" s="263"/>
      <c r="E4006" s="263"/>
    </row>
    <row r="4007" spans="1:5">
      <c r="A4007" s="253" t="s">
        <v>921</v>
      </c>
      <c r="B4007" s="253"/>
      <c r="C4007" s="254"/>
      <c r="D4007" s="255"/>
      <c r="E4007" s="255"/>
    </row>
    <row r="4008" spans="1:5">
      <c r="A4008" s="253" t="s">
        <v>405</v>
      </c>
      <c r="B4008" s="253"/>
      <c r="C4008" s="254"/>
      <c r="D4008" s="255"/>
      <c r="E4008" s="255"/>
    </row>
    <row r="4009" spans="1:5">
      <c r="A4009" s="253" t="s">
        <v>1673</v>
      </c>
      <c r="B4009" s="253" t="s">
        <v>399</v>
      </c>
      <c r="C4009" s="254" t="s">
        <v>1095</v>
      </c>
      <c r="D4009" s="255" t="s">
        <v>1096</v>
      </c>
      <c r="E4009" s="255" t="s">
        <v>1097</v>
      </c>
    </row>
    <row r="4010" spans="1:5">
      <c r="A4010" s="256" t="s">
        <v>1642</v>
      </c>
      <c r="B4010" s="256" t="s">
        <v>982</v>
      </c>
      <c r="C4010" s="257">
        <v>2.5</v>
      </c>
      <c r="D4010" s="155">
        <v>0.59</v>
      </c>
      <c r="E4010" s="155">
        <f>ROUND((C4010*D4010),4)</f>
        <v>1.4750000000000001</v>
      </c>
    </row>
    <row r="4011" spans="1:5">
      <c r="A4011" s="253" t="s">
        <v>401</v>
      </c>
      <c r="B4011" s="253" t="s">
        <v>2</v>
      </c>
      <c r="C4011" s="254" t="s">
        <v>2</v>
      </c>
      <c r="D4011" s="255" t="s">
        <v>2</v>
      </c>
      <c r="E4011" s="255">
        <f>SUM(E4010:E4010)</f>
        <v>1.4750000000000001</v>
      </c>
    </row>
    <row r="4012" spans="1:5">
      <c r="A4012" s="253" t="s">
        <v>402</v>
      </c>
      <c r="B4012" s="253" t="s">
        <v>2</v>
      </c>
      <c r="C4012" s="254" t="s">
        <v>2</v>
      </c>
      <c r="D4012" s="255" t="s">
        <v>2</v>
      </c>
      <c r="E4012" s="255">
        <f>E4011</f>
        <v>1.4750000000000001</v>
      </c>
    </row>
    <row r="4013" spans="1:5" s="84" customFormat="1">
      <c r="A4013" s="261" t="s">
        <v>1057</v>
      </c>
      <c r="B4013" s="261"/>
      <c r="C4013" s="262"/>
      <c r="D4013" s="263"/>
      <c r="E4013" s="263"/>
    </row>
    <row r="4014" spans="1:5">
      <c r="A4014" s="253" t="s">
        <v>939</v>
      </c>
      <c r="B4014" s="253"/>
      <c r="C4014" s="254"/>
      <c r="D4014" s="255"/>
      <c r="E4014" s="255"/>
    </row>
    <row r="4015" spans="1:5">
      <c r="A4015" s="253" t="s">
        <v>405</v>
      </c>
      <c r="B4015" s="253"/>
      <c r="C4015" s="254"/>
      <c r="D4015" s="255"/>
      <c r="E4015" s="255"/>
    </row>
    <row r="4016" spans="1:5">
      <c r="A4016" s="253" t="s">
        <v>1164</v>
      </c>
      <c r="B4016" s="253" t="s">
        <v>399</v>
      </c>
      <c r="C4016" s="254" t="s">
        <v>1095</v>
      </c>
      <c r="D4016" s="255" t="s">
        <v>1105</v>
      </c>
      <c r="E4016" s="255" t="s">
        <v>1106</v>
      </c>
    </row>
    <row r="4017" spans="1:5" ht="24.75">
      <c r="A4017" s="256" t="s">
        <v>1636</v>
      </c>
      <c r="B4017" s="256" t="s">
        <v>400</v>
      </c>
      <c r="C4017" s="257">
        <v>7.6000000000000004E-4</v>
      </c>
      <c r="D4017" s="155">
        <v>1805.83</v>
      </c>
      <c r="E4017" s="155">
        <f>ROUND((C4017*D4017),4)</f>
        <v>1.3724000000000001</v>
      </c>
    </row>
    <row r="4018" spans="1:5">
      <c r="A4018" s="253" t="s">
        <v>401</v>
      </c>
      <c r="B4018" s="253" t="s">
        <v>2</v>
      </c>
      <c r="C4018" s="254" t="s">
        <v>2</v>
      </c>
      <c r="D4018" s="255" t="s">
        <v>2</v>
      </c>
      <c r="E4018" s="255">
        <f>SUM(E4017:E4017)</f>
        <v>1.3724000000000001</v>
      </c>
    </row>
    <row r="4019" spans="1:5">
      <c r="A4019" s="253" t="s">
        <v>402</v>
      </c>
      <c r="B4019" s="253" t="s">
        <v>2</v>
      </c>
      <c r="C4019" s="254" t="s">
        <v>2</v>
      </c>
      <c r="D4019" s="255" t="s">
        <v>2</v>
      </c>
      <c r="E4019" s="255">
        <f>E4018</f>
        <v>1.3724000000000001</v>
      </c>
    </row>
    <row r="4020" spans="1:5" s="84" customFormat="1">
      <c r="A4020" s="261" t="s">
        <v>1058</v>
      </c>
      <c r="B4020" s="261"/>
      <c r="C4020" s="262"/>
      <c r="D4020" s="263"/>
      <c r="E4020" s="263"/>
    </row>
    <row r="4021" spans="1:5">
      <c r="A4021" s="253" t="s">
        <v>939</v>
      </c>
      <c r="B4021" s="253"/>
      <c r="C4021" s="254"/>
      <c r="D4021" s="255"/>
      <c r="E4021" s="255"/>
    </row>
    <row r="4022" spans="1:5">
      <c r="A4022" s="253" t="s">
        <v>405</v>
      </c>
      <c r="B4022" s="253"/>
      <c r="C4022" s="254"/>
      <c r="D4022" s="255"/>
      <c r="E4022" s="255"/>
    </row>
    <row r="4023" spans="1:5">
      <c r="A4023" s="253" t="s">
        <v>1164</v>
      </c>
      <c r="B4023" s="253" t="s">
        <v>399</v>
      </c>
      <c r="C4023" s="254" t="s">
        <v>1095</v>
      </c>
      <c r="D4023" s="255" t="s">
        <v>1105</v>
      </c>
      <c r="E4023" s="255" t="s">
        <v>1106</v>
      </c>
    </row>
    <row r="4024" spans="1:5" ht="24.75">
      <c r="A4024" s="256" t="s">
        <v>1636</v>
      </c>
      <c r="B4024" s="256" t="s">
        <v>400</v>
      </c>
      <c r="C4024" s="257">
        <v>2.7399999999999999E-5</v>
      </c>
      <c r="D4024" s="155">
        <v>1805.83</v>
      </c>
      <c r="E4024" s="155">
        <f>ROUND((C4024*D4024),4)</f>
        <v>4.9500000000000002E-2</v>
      </c>
    </row>
    <row r="4025" spans="1:5">
      <c r="A4025" s="253" t="s">
        <v>401</v>
      </c>
      <c r="B4025" s="253" t="s">
        <v>2</v>
      </c>
      <c r="C4025" s="254" t="s">
        <v>2</v>
      </c>
      <c r="D4025" s="255" t="s">
        <v>2</v>
      </c>
      <c r="E4025" s="255">
        <f>SUM(E4024:E4024)</f>
        <v>4.9500000000000002E-2</v>
      </c>
    </row>
    <row r="4026" spans="1:5">
      <c r="A4026" s="253" t="s">
        <v>402</v>
      </c>
      <c r="B4026" s="253" t="s">
        <v>2</v>
      </c>
      <c r="C4026" s="254" t="s">
        <v>2</v>
      </c>
      <c r="D4026" s="255" t="s">
        <v>2</v>
      </c>
      <c r="E4026" s="255">
        <f>E4025</f>
        <v>4.9500000000000002E-2</v>
      </c>
    </row>
    <row r="4027" spans="1:5" s="84" customFormat="1">
      <c r="A4027" s="261" t="s">
        <v>1059</v>
      </c>
      <c r="B4027" s="261"/>
      <c r="C4027" s="262"/>
      <c r="D4027" s="263"/>
      <c r="E4027" s="263"/>
    </row>
    <row r="4028" spans="1:5">
      <c r="A4028" s="253" t="s">
        <v>939</v>
      </c>
      <c r="B4028" s="253"/>
      <c r="C4028" s="254"/>
      <c r="D4028" s="255"/>
      <c r="E4028" s="255"/>
    </row>
    <row r="4029" spans="1:5">
      <c r="A4029" s="253" t="s">
        <v>405</v>
      </c>
      <c r="B4029" s="253"/>
      <c r="C4029" s="254"/>
      <c r="D4029" s="255"/>
      <c r="E4029" s="255"/>
    </row>
    <row r="4030" spans="1:5">
      <c r="A4030" s="253" t="s">
        <v>1164</v>
      </c>
      <c r="B4030" s="253" t="s">
        <v>399</v>
      </c>
      <c r="C4030" s="254" t="s">
        <v>1095</v>
      </c>
      <c r="D4030" s="255" t="s">
        <v>1105</v>
      </c>
      <c r="E4030" s="255" t="s">
        <v>1106</v>
      </c>
    </row>
    <row r="4031" spans="1:5" ht="24.75">
      <c r="A4031" s="256" t="s">
        <v>1636</v>
      </c>
      <c r="B4031" s="256" t="s">
        <v>400</v>
      </c>
      <c r="C4031" s="257">
        <v>7.1400000000000001E-5</v>
      </c>
      <c r="D4031" s="155">
        <v>1805.83</v>
      </c>
      <c r="E4031" s="155">
        <f>ROUND((C4031*D4031),4)</f>
        <v>0.12889999999999999</v>
      </c>
    </row>
    <row r="4032" spans="1:5">
      <c r="A4032" s="253" t="s">
        <v>401</v>
      </c>
      <c r="B4032" s="253" t="s">
        <v>2</v>
      </c>
      <c r="C4032" s="254" t="s">
        <v>2</v>
      </c>
      <c r="D4032" s="255" t="s">
        <v>2</v>
      </c>
      <c r="E4032" s="255">
        <f>SUM(E4031:E4031)</f>
        <v>0.12889999999999999</v>
      </c>
    </row>
    <row r="4033" spans="1:5" s="84" customFormat="1">
      <c r="A4033" s="253" t="s">
        <v>402</v>
      </c>
      <c r="B4033" s="253" t="s">
        <v>2</v>
      </c>
      <c r="C4033" s="254" t="s">
        <v>2</v>
      </c>
      <c r="D4033" s="255" t="s">
        <v>2</v>
      </c>
      <c r="E4033" s="255">
        <f>E4032</f>
        <v>0.12889999999999999</v>
      </c>
    </row>
    <row r="4034" spans="1:5">
      <c r="A4034" s="261" t="s">
        <v>1060</v>
      </c>
      <c r="B4034" s="261"/>
      <c r="C4034" s="262"/>
      <c r="D4034" s="263"/>
      <c r="E4034" s="263"/>
    </row>
    <row r="4035" spans="1:5">
      <c r="A4035" s="253" t="s">
        <v>939</v>
      </c>
      <c r="B4035" s="253"/>
      <c r="C4035" s="254"/>
      <c r="D4035" s="255"/>
      <c r="E4035" s="255"/>
    </row>
    <row r="4036" spans="1:5">
      <c r="A4036" s="253" t="s">
        <v>405</v>
      </c>
      <c r="B4036" s="253"/>
      <c r="C4036" s="254"/>
      <c r="D4036" s="255"/>
      <c r="E4036" s="255"/>
    </row>
    <row r="4037" spans="1:5">
      <c r="A4037" s="253" t="s">
        <v>1673</v>
      </c>
      <c r="B4037" s="253" t="s">
        <v>399</v>
      </c>
      <c r="C4037" s="254" t="s">
        <v>1095</v>
      </c>
      <c r="D4037" s="255" t="s">
        <v>1096</v>
      </c>
      <c r="E4037" s="255" t="s">
        <v>1097</v>
      </c>
    </row>
    <row r="4038" spans="1:5">
      <c r="A4038" s="256" t="s">
        <v>1642</v>
      </c>
      <c r="B4038" s="256" t="s">
        <v>982</v>
      </c>
      <c r="C4038" s="257">
        <v>1.25</v>
      </c>
      <c r="D4038" s="155">
        <v>0.59</v>
      </c>
      <c r="E4038" s="155">
        <f>ROUND((C4038*D4038),4)</f>
        <v>0.73750000000000004</v>
      </c>
    </row>
    <row r="4039" spans="1:5">
      <c r="A4039" s="253" t="s">
        <v>401</v>
      </c>
      <c r="B4039" s="253" t="s">
        <v>2</v>
      </c>
      <c r="C4039" s="254" t="s">
        <v>2</v>
      </c>
      <c r="D4039" s="255" t="s">
        <v>2</v>
      </c>
      <c r="E4039" s="255">
        <f>SUM(E4038:E4038)</f>
        <v>0.73750000000000004</v>
      </c>
    </row>
    <row r="4040" spans="1:5">
      <c r="A4040" s="253" t="s">
        <v>402</v>
      </c>
      <c r="B4040" s="253" t="s">
        <v>2</v>
      </c>
      <c r="C4040" s="254" t="s">
        <v>2</v>
      </c>
      <c r="D4040" s="255" t="s">
        <v>2</v>
      </c>
      <c r="E4040" s="255">
        <f>E4039</f>
        <v>0.73750000000000004</v>
      </c>
    </row>
    <row r="4041" spans="1:5" s="84" customFormat="1">
      <c r="A4041" s="261" t="s">
        <v>1061</v>
      </c>
      <c r="B4041" s="261"/>
      <c r="C4041" s="262"/>
      <c r="D4041" s="263"/>
      <c r="E4041" s="263"/>
    </row>
    <row r="4042" spans="1:5">
      <c r="A4042" s="253" t="s">
        <v>978</v>
      </c>
      <c r="B4042" s="253"/>
      <c r="C4042" s="254"/>
      <c r="D4042" s="255"/>
      <c r="E4042" s="255"/>
    </row>
    <row r="4043" spans="1:5">
      <c r="A4043" s="253" t="s">
        <v>405</v>
      </c>
      <c r="B4043" s="253"/>
      <c r="C4043" s="254"/>
      <c r="D4043" s="255"/>
      <c r="E4043" s="255"/>
    </row>
    <row r="4044" spans="1:5">
      <c r="A4044" s="253" t="s">
        <v>1164</v>
      </c>
      <c r="B4044" s="253" t="s">
        <v>399</v>
      </c>
      <c r="C4044" s="254" t="s">
        <v>1095</v>
      </c>
      <c r="D4044" s="255" t="s">
        <v>1105</v>
      </c>
      <c r="E4044" s="255" t="s">
        <v>1106</v>
      </c>
    </row>
    <row r="4045" spans="1:5" ht="24.75">
      <c r="A4045" s="256" t="s">
        <v>1664</v>
      </c>
      <c r="B4045" s="256" t="s">
        <v>400</v>
      </c>
      <c r="C4045" s="257">
        <v>5.1400000000000003E-5</v>
      </c>
      <c r="D4045" s="155">
        <v>1835081.99</v>
      </c>
      <c r="E4045" s="155">
        <f>ROUND((C4045*D4045),4)</f>
        <v>94.3232</v>
      </c>
    </row>
    <row r="4046" spans="1:5">
      <c r="A4046" s="253" t="s">
        <v>401</v>
      </c>
      <c r="B4046" s="253" t="s">
        <v>2</v>
      </c>
      <c r="C4046" s="254" t="s">
        <v>2</v>
      </c>
      <c r="D4046" s="255" t="s">
        <v>2</v>
      </c>
      <c r="E4046" s="255">
        <f>SUM(E4045:E4045)</f>
        <v>94.3232</v>
      </c>
    </row>
    <row r="4047" spans="1:5">
      <c r="A4047" s="253" t="s">
        <v>402</v>
      </c>
      <c r="B4047" s="253" t="s">
        <v>2</v>
      </c>
      <c r="C4047" s="254" t="s">
        <v>2</v>
      </c>
      <c r="D4047" s="255" t="s">
        <v>2</v>
      </c>
      <c r="E4047" s="255">
        <f>E4046</f>
        <v>94.3232</v>
      </c>
    </row>
    <row r="4048" spans="1:5">
      <c r="A4048" s="261" t="s">
        <v>1062</v>
      </c>
      <c r="B4048" s="261"/>
      <c r="C4048" s="262"/>
      <c r="D4048" s="263"/>
      <c r="E4048" s="263"/>
    </row>
    <row r="4049" spans="1:5" s="84" customFormat="1">
      <c r="A4049" s="253" t="s">
        <v>978</v>
      </c>
      <c r="B4049" s="253"/>
      <c r="C4049" s="254"/>
      <c r="D4049" s="255"/>
      <c r="E4049" s="255"/>
    </row>
    <row r="4050" spans="1:5">
      <c r="A4050" s="253" t="s">
        <v>405</v>
      </c>
      <c r="B4050" s="253"/>
      <c r="C4050" s="254"/>
      <c r="D4050" s="255"/>
      <c r="E4050" s="255"/>
    </row>
    <row r="4051" spans="1:5">
      <c r="A4051" s="253" t="s">
        <v>1164</v>
      </c>
      <c r="B4051" s="253" t="s">
        <v>399</v>
      </c>
      <c r="C4051" s="254" t="s">
        <v>1095</v>
      </c>
      <c r="D4051" s="255" t="s">
        <v>1105</v>
      </c>
      <c r="E4051" s="255" t="s">
        <v>1106</v>
      </c>
    </row>
    <row r="4052" spans="1:5" ht="24.75">
      <c r="A4052" s="256" t="s">
        <v>1664</v>
      </c>
      <c r="B4052" s="256" t="s">
        <v>400</v>
      </c>
      <c r="C4052" s="257">
        <v>1.5400000000000002E-5</v>
      </c>
      <c r="D4052" s="155">
        <v>1835081.99</v>
      </c>
      <c r="E4052" s="155">
        <f>ROUND((C4052*D4052),4)</f>
        <v>28.260300000000001</v>
      </c>
    </row>
    <row r="4053" spans="1:5">
      <c r="A4053" s="253" t="s">
        <v>401</v>
      </c>
      <c r="B4053" s="253" t="s">
        <v>2</v>
      </c>
      <c r="C4053" s="254" t="s">
        <v>2</v>
      </c>
      <c r="D4053" s="255" t="s">
        <v>2</v>
      </c>
      <c r="E4053" s="255">
        <f>SUM(E4052:E4052)</f>
        <v>28.260300000000001</v>
      </c>
    </row>
    <row r="4054" spans="1:5">
      <c r="A4054" s="253" t="s">
        <v>402</v>
      </c>
      <c r="B4054" s="253" t="s">
        <v>2</v>
      </c>
      <c r="C4054" s="254" t="s">
        <v>2</v>
      </c>
      <c r="D4054" s="255" t="s">
        <v>2</v>
      </c>
      <c r="E4054" s="255">
        <f>E4053</f>
        <v>28.260300000000001</v>
      </c>
    </row>
    <row r="4055" spans="1:5">
      <c r="A4055" s="261" t="s">
        <v>1063</v>
      </c>
      <c r="B4055" s="261"/>
      <c r="C4055" s="262"/>
      <c r="D4055" s="263"/>
      <c r="E4055" s="263"/>
    </row>
    <row r="4056" spans="1:5">
      <c r="A4056" s="253" t="s">
        <v>978</v>
      </c>
      <c r="B4056" s="253"/>
      <c r="C4056" s="254"/>
      <c r="D4056" s="255"/>
      <c r="E4056" s="255"/>
    </row>
    <row r="4057" spans="1:5" s="84" customFormat="1">
      <c r="A4057" s="253" t="s">
        <v>405</v>
      </c>
      <c r="B4057" s="253"/>
      <c r="C4057" s="254"/>
      <c r="D4057" s="255"/>
      <c r="E4057" s="255"/>
    </row>
    <row r="4058" spans="1:5">
      <c r="A4058" s="253" t="s">
        <v>1164</v>
      </c>
      <c r="B4058" s="253" t="s">
        <v>399</v>
      </c>
      <c r="C4058" s="254" t="s">
        <v>1095</v>
      </c>
      <c r="D4058" s="255" t="s">
        <v>1105</v>
      </c>
      <c r="E4058" s="255" t="s">
        <v>1106</v>
      </c>
    </row>
    <row r="4059" spans="1:5" ht="24.75">
      <c r="A4059" s="256" t="s">
        <v>1664</v>
      </c>
      <c r="B4059" s="256" t="s">
        <v>400</v>
      </c>
      <c r="C4059" s="257">
        <v>6.4300000000000004E-5</v>
      </c>
      <c r="D4059" s="155">
        <v>1835081.99</v>
      </c>
      <c r="E4059" s="155">
        <f>ROUND((C4059*D4059),4)</f>
        <v>117.9958</v>
      </c>
    </row>
    <row r="4060" spans="1:5">
      <c r="A4060" s="253" t="s">
        <v>401</v>
      </c>
      <c r="B4060" s="253" t="s">
        <v>2</v>
      </c>
      <c r="C4060" s="254" t="s">
        <v>2</v>
      </c>
      <c r="D4060" s="255" t="s">
        <v>2</v>
      </c>
      <c r="E4060" s="255">
        <f>SUM(E4059:E4059)</f>
        <v>117.9958</v>
      </c>
    </row>
    <row r="4061" spans="1:5">
      <c r="A4061" s="253" t="s">
        <v>402</v>
      </c>
      <c r="B4061" s="253" t="s">
        <v>2</v>
      </c>
      <c r="C4061" s="254" t="s">
        <v>2</v>
      </c>
      <c r="D4061" s="255" t="s">
        <v>2</v>
      </c>
      <c r="E4061" s="255">
        <f>E4060</f>
        <v>117.9958</v>
      </c>
    </row>
    <row r="4062" spans="1:5">
      <c r="A4062" s="261" t="s">
        <v>1064</v>
      </c>
      <c r="B4062" s="261"/>
      <c r="C4062" s="262"/>
      <c r="D4062" s="263"/>
      <c r="E4062" s="263"/>
    </row>
    <row r="4063" spans="1:5">
      <c r="A4063" s="253" t="s">
        <v>978</v>
      </c>
      <c r="B4063" s="253"/>
      <c r="C4063" s="254"/>
      <c r="D4063" s="255"/>
      <c r="E4063" s="255"/>
    </row>
    <row r="4064" spans="1:5" s="84" customFormat="1">
      <c r="A4064" s="253" t="s">
        <v>405</v>
      </c>
      <c r="B4064" s="253"/>
      <c r="C4064" s="254"/>
      <c r="D4064" s="255"/>
      <c r="E4064" s="255"/>
    </row>
    <row r="4065" spans="1:5">
      <c r="A4065" s="253" t="s">
        <v>1673</v>
      </c>
      <c r="B4065" s="253" t="s">
        <v>399</v>
      </c>
      <c r="C4065" s="254" t="s">
        <v>1095</v>
      </c>
      <c r="D4065" s="255" t="s">
        <v>1096</v>
      </c>
      <c r="E4065" s="255" t="s">
        <v>1097</v>
      </c>
    </row>
    <row r="4066" spans="1:5">
      <c r="A4066" s="256" t="s">
        <v>1410</v>
      </c>
      <c r="B4066" s="256" t="s">
        <v>444</v>
      </c>
      <c r="C4066" s="257">
        <v>480</v>
      </c>
      <c r="D4066" s="155">
        <v>3</v>
      </c>
      <c r="E4066" s="155">
        <f>ROUND((C4066*D4066),4)</f>
        <v>1440</v>
      </c>
    </row>
    <row r="4067" spans="1:5">
      <c r="A4067" s="253" t="s">
        <v>401</v>
      </c>
      <c r="B4067" s="253" t="s">
        <v>2</v>
      </c>
      <c r="C4067" s="254" t="s">
        <v>2</v>
      </c>
      <c r="D4067" s="255" t="s">
        <v>2</v>
      </c>
      <c r="E4067" s="255">
        <f>SUM(E4066:E4066)</f>
        <v>1440</v>
      </c>
    </row>
    <row r="4068" spans="1:5">
      <c r="A4068" s="253" t="s">
        <v>402</v>
      </c>
      <c r="B4068" s="253" t="s">
        <v>2</v>
      </c>
      <c r="C4068" s="254" t="s">
        <v>2</v>
      </c>
      <c r="D4068" s="255" t="s">
        <v>2</v>
      </c>
      <c r="E4068" s="255">
        <f>E4067</f>
        <v>1440</v>
      </c>
    </row>
    <row r="4069" spans="1:5">
      <c r="A4069" s="261" t="s">
        <v>1065</v>
      </c>
      <c r="B4069" s="261"/>
      <c r="C4069" s="262"/>
      <c r="D4069" s="263"/>
      <c r="E4069" s="263"/>
    </row>
    <row r="4070" spans="1:5">
      <c r="A4070" s="253" t="s">
        <v>921</v>
      </c>
      <c r="B4070" s="253"/>
      <c r="C4070" s="254"/>
      <c r="D4070" s="255"/>
      <c r="E4070" s="255"/>
    </row>
    <row r="4071" spans="1:5" s="84" customFormat="1">
      <c r="A4071" s="253" t="s">
        <v>405</v>
      </c>
      <c r="B4071" s="253"/>
      <c r="C4071" s="254"/>
      <c r="D4071" s="255"/>
      <c r="E4071" s="255"/>
    </row>
    <row r="4072" spans="1:5">
      <c r="A4072" s="253" t="s">
        <v>1164</v>
      </c>
      <c r="B4072" s="253" t="s">
        <v>399</v>
      </c>
      <c r="C4072" s="254" t="s">
        <v>1095</v>
      </c>
      <c r="D4072" s="255" t="s">
        <v>1105</v>
      </c>
      <c r="E4072" s="255" t="s">
        <v>1106</v>
      </c>
    </row>
    <row r="4073" spans="1:5" ht="24.75">
      <c r="A4073" s="256" t="s">
        <v>1665</v>
      </c>
      <c r="B4073" s="256" t="s">
        <v>400</v>
      </c>
      <c r="C4073" s="257">
        <v>6.86E-5</v>
      </c>
      <c r="D4073" s="155">
        <v>16068.22</v>
      </c>
      <c r="E4073" s="155">
        <f>ROUND((C4073*D4073),4)</f>
        <v>1.1023000000000001</v>
      </c>
    </row>
    <row r="4074" spans="1:5">
      <c r="A4074" s="253" t="s">
        <v>401</v>
      </c>
      <c r="B4074" s="253" t="s">
        <v>2</v>
      </c>
      <c r="C4074" s="254" t="s">
        <v>2</v>
      </c>
      <c r="D4074" s="255" t="s">
        <v>2</v>
      </c>
      <c r="E4074" s="255">
        <f>SUM(E4073:E4073)</f>
        <v>1.1023000000000001</v>
      </c>
    </row>
    <row r="4075" spans="1:5">
      <c r="A4075" s="253" t="s">
        <v>402</v>
      </c>
      <c r="B4075" s="253" t="s">
        <v>2</v>
      </c>
      <c r="C4075" s="254" t="s">
        <v>2</v>
      </c>
      <c r="D4075" s="255" t="s">
        <v>2</v>
      </c>
      <c r="E4075" s="255">
        <f>E4074</f>
        <v>1.1023000000000001</v>
      </c>
    </row>
    <row r="4076" spans="1:5">
      <c r="A4076" s="261" t="s">
        <v>1066</v>
      </c>
      <c r="B4076" s="261"/>
      <c r="C4076" s="262"/>
      <c r="D4076" s="263"/>
      <c r="E4076" s="263"/>
    </row>
    <row r="4077" spans="1:5">
      <c r="A4077" s="253" t="s">
        <v>921</v>
      </c>
      <c r="B4077" s="253"/>
      <c r="C4077" s="254"/>
      <c r="D4077" s="255"/>
      <c r="E4077" s="255"/>
    </row>
    <row r="4078" spans="1:5">
      <c r="A4078" s="253" t="s">
        <v>405</v>
      </c>
      <c r="B4078" s="253"/>
      <c r="C4078" s="254"/>
      <c r="D4078" s="255"/>
      <c r="E4078" s="255"/>
    </row>
    <row r="4079" spans="1:5" s="84" customFormat="1">
      <c r="A4079" s="253" t="s">
        <v>1164</v>
      </c>
      <c r="B4079" s="253" t="s">
        <v>399</v>
      </c>
      <c r="C4079" s="254" t="s">
        <v>1095</v>
      </c>
      <c r="D4079" s="255" t="s">
        <v>1105</v>
      </c>
      <c r="E4079" s="255" t="s">
        <v>1106</v>
      </c>
    </row>
    <row r="4080" spans="1:5" ht="24.75">
      <c r="A4080" s="256" t="s">
        <v>1665</v>
      </c>
      <c r="B4080" s="256" t="s">
        <v>400</v>
      </c>
      <c r="C4080" s="257">
        <v>1.5999999999999999E-5</v>
      </c>
      <c r="D4080" s="155">
        <v>16068.22</v>
      </c>
      <c r="E4080" s="155">
        <f>ROUND((C4080*D4080),4)</f>
        <v>0.2571</v>
      </c>
    </row>
    <row r="4081" spans="1:5">
      <c r="A4081" s="253" t="s">
        <v>401</v>
      </c>
      <c r="B4081" s="253" t="s">
        <v>2</v>
      </c>
      <c r="C4081" s="254" t="s">
        <v>2</v>
      </c>
      <c r="D4081" s="255" t="s">
        <v>2</v>
      </c>
      <c r="E4081" s="255">
        <f>SUM(E4080:E4080)</f>
        <v>0.2571</v>
      </c>
    </row>
    <row r="4082" spans="1:5">
      <c r="A4082" s="253" t="s">
        <v>402</v>
      </c>
      <c r="B4082" s="253" t="s">
        <v>2</v>
      </c>
      <c r="C4082" s="254" t="s">
        <v>2</v>
      </c>
      <c r="D4082" s="255" t="s">
        <v>2</v>
      </c>
      <c r="E4082" s="255">
        <f>E4081</f>
        <v>0.2571</v>
      </c>
    </row>
    <row r="4083" spans="1:5">
      <c r="A4083" s="261" t="s">
        <v>1067</v>
      </c>
      <c r="B4083" s="261"/>
      <c r="C4083" s="262"/>
      <c r="D4083" s="263"/>
      <c r="E4083" s="263"/>
    </row>
    <row r="4084" spans="1:5">
      <c r="A4084" s="253" t="s">
        <v>921</v>
      </c>
      <c r="B4084" s="253"/>
      <c r="C4084" s="254"/>
      <c r="D4084" s="255"/>
      <c r="E4084" s="255"/>
    </row>
    <row r="4085" spans="1:5">
      <c r="A4085" s="253" t="s">
        <v>405</v>
      </c>
      <c r="B4085" s="253"/>
      <c r="C4085" s="254"/>
      <c r="D4085" s="255"/>
      <c r="E4085" s="255"/>
    </row>
    <row r="4086" spans="1:5" s="84" customFormat="1">
      <c r="A4086" s="253" t="s">
        <v>1164</v>
      </c>
      <c r="B4086" s="253" t="s">
        <v>399</v>
      </c>
      <c r="C4086" s="254" t="s">
        <v>1095</v>
      </c>
      <c r="D4086" s="255" t="s">
        <v>1105</v>
      </c>
      <c r="E4086" s="255" t="s">
        <v>1106</v>
      </c>
    </row>
    <row r="4087" spans="1:5" ht="24.75">
      <c r="A4087" s="256" t="s">
        <v>1665</v>
      </c>
      <c r="B4087" s="256" t="s">
        <v>400</v>
      </c>
      <c r="C4087" s="257">
        <v>5.7099999999999999E-5</v>
      </c>
      <c r="D4087" s="155">
        <v>16068.22</v>
      </c>
      <c r="E4087" s="155">
        <f>ROUND((C4087*D4087),4)</f>
        <v>0.91749999999999998</v>
      </c>
    </row>
    <row r="4088" spans="1:5">
      <c r="A4088" s="253" t="s">
        <v>401</v>
      </c>
      <c r="B4088" s="253" t="s">
        <v>2</v>
      </c>
      <c r="C4088" s="254" t="s">
        <v>2</v>
      </c>
      <c r="D4088" s="255" t="s">
        <v>2</v>
      </c>
      <c r="E4088" s="255">
        <f>SUM(E4087:E4087)</f>
        <v>0.91749999999999998</v>
      </c>
    </row>
    <row r="4089" spans="1:5">
      <c r="A4089" s="253" t="s">
        <v>402</v>
      </c>
      <c r="B4089" s="253" t="s">
        <v>2</v>
      </c>
      <c r="C4089" s="254" t="s">
        <v>2</v>
      </c>
      <c r="D4089" s="255" t="s">
        <v>2</v>
      </c>
      <c r="E4089" s="255">
        <f>E4088</f>
        <v>0.91749999999999998</v>
      </c>
    </row>
    <row r="4090" spans="1:5">
      <c r="A4090" s="261" t="s">
        <v>1068</v>
      </c>
      <c r="B4090" s="261"/>
      <c r="C4090" s="262"/>
      <c r="D4090" s="263"/>
      <c r="E4090" s="263"/>
    </row>
    <row r="4091" spans="1:5">
      <c r="A4091" s="253" t="s">
        <v>921</v>
      </c>
      <c r="B4091" s="253"/>
      <c r="C4091" s="254"/>
      <c r="D4091" s="255"/>
      <c r="E4091" s="255"/>
    </row>
    <row r="4092" spans="1:5">
      <c r="A4092" s="253" t="s">
        <v>405</v>
      </c>
      <c r="B4092" s="253"/>
      <c r="C4092" s="254"/>
      <c r="D4092" s="255"/>
      <c r="E4092" s="255"/>
    </row>
    <row r="4093" spans="1:5" s="84" customFormat="1">
      <c r="A4093" s="253" t="s">
        <v>1673</v>
      </c>
      <c r="B4093" s="253" t="s">
        <v>399</v>
      </c>
      <c r="C4093" s="254" t="s">
        <v>1095</v>
      </c>
      <c r="D4093" s="255" t="s">
        <v>1096</v>
      </c>
      <c r="E4093" s="255" t="s">
        <v>1097</v>
      </c>
    </row>
    <row r="4094" spans="1:5">
      <c r="A4094" s="256" t="s">
        <v>1410</v>
      </c>
      <c r="B4094" s="256" t="s">
        <v>444</v>
      </c>
      <c r="C4094" s="257">
        <v>1.49</v>
      </c>
      <c r="D4094" s="155">
        <v>3</v>
      </c>
      <c r="E4094" s="155">
        <f>ROUND((C4094*D4094),4)</f>
        <v>4.47</v>
      </c>
    </row>
    <row r="4095" spans="1:5">
      <c r="A4095" s="253" t="s">
        <v>401</v>
      </c>
      <c r="B4095" s="253" t="s">
        <v>2</v>
      </c>
      <c r="C4095" s="254" t="s">
        <v>2</v>
      </c>
      <c r="D4095" s="255" t="s">
        <v>2</v>
      </c>
      <c r="E4095" s="255">
        <f>SUM(E4094:E4094)</f>
        <v>4.47</v>
      </c>
    </row>
    <row r="4096" spans="1:5">
      <c r="A4096" s="253" t="s">
        <v>402</v>
      </c>
      <c r="B4096" s="253" t="s">
        <v>2</v>
      </c>
      <c r="C4096" s="254" t="s">
        <v>2</v>
      </c>
      <c r="D4096" s="255" t="s">
        <v>2</v>
      </c>
      <c r="E4096" s="255">
        <f>E4095</f>
        <v>4.47</v>
      </c>
    </row>
    <row r="4097" spans="1:5">
      <c r="A4097" s="261" t="s">
        <v>1057</v>
      </c>
      <c r="B4097" s="261"/>
      <c r="C4097" s="262"/>
      <c r="D4097" s="263"/>
      <c r="E4097" s="263"/>
    </row>
    <row r="4098" spans="1:5">
      <c r="A4098" s="253" t="s">
        <v>939</v>
      </c>
      <c r="B4098" s="253"/>
      <c r="C4098" s="254"/>
      <c r="D4098" s="255"/>
      <c r="E4098" s="255"/>
    </row>
    <row r="4099" spans="1:5">
      <c r="A4099" s="253" t="s">
        <v>405</v>
      </c>
      <c r="B4099" s="253"/>
      <c r="C4099" s="254"/>
      <c r="D4099" s="255"/>
      <c r="E4099" s="255"/>
    </row>
    <row r="4100" spans="1:5" s="84" customFormat="1">
      <c r="A4100" s="253" t="s">
        <v>1164</v>
      </c>
      <c r="B4100" s="253" t="s">
        <v>399</v>
      </c>
      <c r="C4100" s="254" t="s">
        <v>1095</v>
      </c>
      <c r="D4100" s="255" t="s">
        <v>1105</v>
      </c>
      <c r="E4100" s="255" t="s">
        <v>1106</v>
      </c>
    </row>
    <row r="4101" spans="1:5" ht="24.75">
      <c r="A4101" s="256" t="s">
        <v>1636</v>
      </c>
      <c r="B4101" s="256" t="s">
        <v>400</v>
      </c>
      <c r="C4101" s="257">
        <v>7.6000000000000004E-4</v>
      </c>
      <c r="D4101" s="155">
        <v>1805.83</v>
      </c>
      <c r="E4101" s="155">
        <f>ROUND((C4101*D4101),4)</f>
        <v>1.3724000000000001</v>
      </c>
    </row>
    <row r="4102" spans="1:5">
      <c r="A4102" s="253" t="s">
        <v>401</v>
      </c>
      <c r="B4102" s="253" t="s">
        <v>2</v>
      </c>
      <c r="C4102" s="254" t="s">
        <v>2</v>
      </c>
      <c r="D4102" s="255" t="s">
        <v>2</v>
      </c>
      <c r="E4102" s="255">
        <f>SUM(E4101:E4101)</f>
        <v>1.3724000000000001</v>
      </c>
    </row>
    <row r="4103" spans="1:5">
      <c r="A4103" s="253" t="s">
        <v>402</v>
      </c>
      <c r="B4103" s="253" t="s">
        <v>2</v>
      </c>
      <c r="C4103" s="254" t="s">
        <v>2</v>
      </c>
      <c r="D4103" s="255" t="s">
        <v>2</v>
      </c>
      <c r="E4103" s="255">
        <f>E4102</f>
        <v>1.3724000000000001</v>
      </c>
    </row>
    <row r="4104" spans="1:5">
      <c r="A4104" s="261" t="s">
        <v>1058</v>
      </c>
      <c r="B4104" s="261"/>
      <c r="C4104" s="262"/>
      <c r="D4104" s="263"/>
      <c r="E4104" s="263"/>
    </row>
    <row r="4105" spans="1:5">
      <c r="A4105" s="253" t="s">
        <v>939</v>
      </c>
      <c r="B4105" s="253"/>
      <c r="C4105" s="254"/>
      <c r="D4105" s="255"/>
      <c r="E4105" s="255"/>
    </row>
    <row r="4106" spans="1:5">
      <c r="A4106" s="253" t="s">
        <v>405</v>
      </c>
      <c r="B4106" s="253"/>
      <c r="C4106" s="254"/>
      <c r="D4106" s="255"/>
      <c r="E4106" s="255"/>
    </row>
    <row r="4107" spans="1:5" s="84" customFormat="1">
      <c r="A4107" s="253" t="s">
        <v>1164</v>
      </c>
      <c r="B4107" s="253" t="s">
        <v>399</v>
      </c>
      <c r="C4107" s="254" t="s">
        <v>1095</v>
      </c>
      <c r="D4107" s="255" t="s">
        <v>1105</v>
      </c>
      <c r="E4107" s="255" t="s">
        <v>1106</v>
      </c>
    </row>
    <row r="4108" spans="1:5" ht="24.75">
      <c r="A4108" s="256" t="s">
        <v>1636</v>
      </c>
      <c r="B4108" s="256" t="s">
        <v>400</v>
      </c>
      <c r="C4108" s="257">
        <v>2.7399999999999999E-5</v>
      </c>
      <c r="D4108" s="155">
        <v>1805.83</v>
      </c>
      <c r="E4108" s="155">
        <f>ROUND((C4108*D4108),4)</f>
        <v>4.9500000000000002E-2</v>
      </c>
    </row>
    <row r="4109" spans="1:5">
      <c r="A4109" s="253" t="s">
        <v>401</v>
      </c>
      <c r="B4109" s="253" t="s">
        <v>2</v>
      </c>
      <c r="C4109" s="254" t="s">
        <v>2</v>
      </c>
      <c r="D4109" s="255" t="s">
        <v>2</v>
      </c>
      <c r="E4109" s="255">
        <f>SUM(E4108:E4108)</f>
        <v>4.9500000000000002E-2</v>
      </c>
    </row>
    <row r="4110" spans="1:5">
      <c r="A4110" s="253" t="s">
        <v>402</v>
      </c>
      <c r="B4110" s="253" t="s">
        <v>2</v>
      </c>
      <c r="C4110" s="254" t="s">
        <v>2</v>
      </c>
      <c r="D4110" s="255" t="s">
        <v>2</v>
      </c>
      <c r="E4110" s="255">
        <f>E4109</f>
        <v>4.9500000000000002E-2</v>
      </c>
    </row>
    <row r="4111" spans="1:5">
      <c r="A4111" s="261" t="s">
        <v>1059</v>
      </c>
      <c r="B4111" s="261"/>
      <c r="C4111" s="262"/>
      <c r="D4111" s="263"/>
      <c r="E4111" s="263"/>
    </row>
    <row r="4112" spans="1:5">
      <c r="A4112" s="253" t="s">
        <v>939</v>
      </c>
      <c r="B4112" s="253"/>
      <c r="C4112" s="254"/>
      <c r="D4112" s="255"/>
      <c r="E4112" s="255"/>
    </row>
    <row r="4113" spans="1:5">
      <c r="A4113" s="253" t="s">
        <v>405</v>
      </c>
      <c r="B4113" s="253"/>
      <c r="C4113" s="254"/>
      <c r="D4113" s="255"/>
      <c r="E4113" s="255"/>
    </row>
    <row r="4114" spans="1:5">
      <c r="A4114" s="253" t="s">
        <v>1164</v>
      </c>
      <c r="B4114" s="253" t="s">
        <v>399</v>
      </c>
      <c r="C4114" s="254" t="s">
        <v>1095</v>
      </c>
      <c r="D4114" s="255" t="s">
        <v>1105</v>
      </c>
      <c r="E4114" s="255" t="s">
        <v>1106</v>
      </c>
    </row>
    <row r="4115" spans="1:5" ht="24.75">
      <c r="A4115" s="256" t="s">
        <v>1636</v>
      </c>
      <c r="B4115" s="256" t="s">
        <v>400</v>
      </c>
      <c r="C4115" s="257">
        <v>7.1400000000000001E-5</v>
      </c>
      <c r="D4115" s="155">
        <v>1805.83</v>
      </c>
      <c r="E4115" s="155">
        <f>ROUND((C4115*D4115),4)</f>
        <v>0.12889999999999999</v>
      </c>
    </row>
    <row r="4116" spans="1:5">
      <c r="A4116" s="253" t="s">
        <v>401</v>
      </c>
      <c r="B4116" s="253" t="s">
        <v>2</v>
      </c>
      <c r="C4116" s="254" t="s">
        <v>2</v>
      </c>
      <c r="D4116" s="255" t="s">
        <v>2</v>
      </c>
      <c r="E4116" s="255">
        <f>SUM(E4115:E4115)</f>
        <v>0.12889999999999999</v>
      </c>
    </row>
    <row r="4117" spans="1:5" s="84" customFormat="1">
      <c r="A4117" s="253" t="s">
        <v>402</v>
      </c>
      <c r="B4117" s="253" t="s">
        <v>2</v>
      </c>
      <c r="C4117" s="254" t="s">
        <v>2</v>
      </c>
      <c r="D4117" s="255" t="s">
        <v>2</v>
      </c>
      <c r="E4117" s="255">
        <f>E4116</f>
        <v>0.12889999999999999</v>
      </c>
    </row>
    <row r="4118" spans="1:5">
      <c r="A4118" s="261" t="s">
        <v>1060</v>
      </c>
      <c r="B4118" s="261"/>
      <c r="C4118" s="262"/>
      <c r="D4118" s="263"/>
      <c r="E4118" s="263"/>
    </row>
    <row r="4119" spans="1:5">
      <c r="A4119" s="253" t="s">
        <v>939</v>
      </c>
      <c r="B4119" s="253"/>
      <c r="C4119" s="254"/>
      <c r="D4119" s="255"/>
      <c r="E4119" s="255"/>
    </row>
    <row r="4120" spans="1:5">
      <c r="A4120" s="253" t="s">
        <v>405</v>
      </c>
      <c r="B4120" s="253"/>
      <c r="C4120" s="254"/>
      <c r="D4120" s="255"/>
      <c r="E4120" s="255"/>
    </row>
    <row r="4121" spans="1:5">
      <c r="A4121" s="253" t="s">
        <v>1673</v>
      </c>
      <c r="B4121" s="253" t="s">
        <v>399</v>
      </c>
      <c r="C4121" s="254" t="s">
        <v>1095</v>
      </c>
      <c r="D4121" s="255" t="s">
        <v>1096</v>
      </c>
      <c r="E4121" s="255" t="s">
        <v>1097</v>
      </c>
    </row>
    <row r="4122" spans="1:5">
      <c r="A4122" s="256" t="s">
        <v>1642</v>
      </c>
      <c r="B4122" s="256" t="s">
        <v>982</v>
      </c>
      <c r="C4122" s="257">
        <v>1.25</v>
      </c>
      <c r="D4122" s="155">
        <v>0.59</v>
      </c>
      <c r="E4122" s="155">
        <f>ROUND((C4122*D4122),4)</f>
        <v>0.73750000000000004</v>
      </c>
    </row>
    <row r="4123" spans="1:5">
      <c r="A4123" s="253" t="s">
        <v>401</v>
      </c>
      <c r="B4123" s="253" t="s">
        <v>2</v>
      </c>
      <c r="C4123" s="254" t="s">
        <v>2</v>
      </c>
      <c r="D4123" s="255" t="s">
        <v>2</v>
      </c>
      <c r="E4123" s="255">
        <f>SUM(E4122:E4122)</f>
        <v>0.73750000000000004</v>
      </c>
    </row>
    <row r="4124" spans="1:5">
      <c r="A4124" s="253" t="s">
        <v>402</v>
      </c>
      <c r="B4124" s="253" t="s">
        <v>2</v>
      </c>
      <c r="C4124" s="254" t="s">
        <v>2</v>
      </c>
      <c r="D4124" s="255" t="s">
        <v>2</v>
      </c>
      <c r="E4124" s="255">
        <f>E4123</f>
        <v>0.73750000000000004</v>
      </c>
    </row>
    <row r="4125" spans="1:5" s="84" customFormat="1">
      <c r="A4125" s="261" t="s">
        <v>1069</v>
      </c>
      <c r="B4125" s="261"/>
      <c r="C4125" s="262"/>
      <c r="D4125" s="263"/>
      <c r="E4125" s="263"/>
    </row>
    <row r="4126" spans="1:5">
      <c r="A4126" s="253" t="s">
        <v>995</v>
      </c>
      <c r="B4126" s="253"/>
      <c r="C4126" s="254"/>
      <c r="D4126" s="255"/>
      <c r="E4126" s="255"/>
    </row>
    <row r="4127" spans="1:5">
      <c r="A4127" s="253" t="s">
        <v>405</v>
      </c>
      <c r="B4127" s="253"/>
      <c r="C4127" s="254"/>
      <c r="D4127" s="255"/>
      <c r="E4127" s="255"/>
    </row>
    <row r="4128" spans="1:5">
      <c r="A4128" s="253" t="s">
        <v>1164</v>
      </c>
      <c r="B4128" s="253" t="s">
        <v>399</v>
      </c>
      <c r="C4128" s="254" t="s">
        <v>1095</v>
      </c>
      <c r="D4128" s="255" t="s">
        <v>1105</v>
      </c>
      <c r="E4128" s="255" t="s">
        <v>1106</v>
      </c>
    </row>
    <row r="4129" spans="1:5" ht="24.75">
      <c r="A4129" s="256" t="s">
        <v>1666</v>
      </c>
      <c r="B4129" s="256" t="s">
        <v>400</v>
      </c>
      <c r="C4129" s="257">
        <v>4.7500000000000003E-5</v>
      </c>
      <c r="D4129" s="155">
        <v>1014.62</v>
      </c>
      <c r="E4129" s="155">
        <f>ROUND((C4129*D4129),4)</f>
        <v>4.82E-2</v>
      </c>
    </row>
    <row r="4130" spans="1:5">
      <c r="A4130" s="253" t="s">
        <v>401</v>
      </c>
      <c r="B4130" s="253" t="s">
        <v>2</v>
      </c>
      <c r="C4130" s="254" t="s">
        <v>2</v>
      </c>
      <c r="D4130" s="255" t="s">
        <v>2</v>
      </c>
      <c r="E4130" s="255">
        <f>SUM(E4129:E4129)</f>
        <v>4.82E-2</v>
      </c>
    </row>
    <row r="4131" spans="1:5">
      <c r="A4131" s="253" t="s">
        <v>402</v>
      </c>
      <c r="B4131" s="253" t="s">
        <v>2</v>
      </c>
      <c r="C4131" s="254" t="s">
        <v>2</v>
      </c>
      <c r="D4131" s="255" t="s">
        <v>2</v>
      </c>
      <c r="E4131" s="255">
        <f>E4130</f>
        <v>4.82E-2</v>
      </c>
    </row>
    <row r="4132" spans="1:5" s="84" customFormat="1">
      <c r="A4132" s="261" t="s">
        <v>1070</v>
      </c>
      <c r="B4132" s="261"/>
      <c r="C4132" s="262"/>
      <c r="D4132" s="263"/>
      <c r="E4132" s="263"/>
    </row>
    <row r="4133" spans="1:5">
      <c r="A4133" s="253" t="s">
        <v>995</v>
      </c>
      <c r="B4133" s="253"/>
      <c r="C4133" s="254"/>
      <c r="D4133" s="255"/>
      <c r="E4133" s="255"/>
    </row>
    <row r="4134" spans="1:5">
      <c r="A4134" s="253" t="s">
        <v>405</v>
      </c>
      <c r="B4134" s="253"/>
      <c r="C4134" s="254"/>
      <c r="D4134" s="255"/>
      <c r="E4134" s="255"/>
    </row>
    <row r="4135" spans="1:5">
      <c r="A4135" s="253" t="s">
        <v>1164</v>
      </c>
      <c r="B4135" s="253" t="s">
        <v>399</v>
      </c>
      <c r="C4135" s="254" t="s">
        <v>1095</v>
      </c>
      <c r="D4135" s="255" t="s">
        <v>1105</v>
      </c>
      <c r="E4135" s="255" t="s">
        <v>1106</v>
      </c>
    </row>
    <row r="4136" spans="1:5" ht="24.75">
      <c r="A4136" s="256" t="s">
        <v>1666</v>
      </c>
      <c r="B4136" s="256" t="s">
        <v>400</v>
      </c>
      <c r="C4136" s="257">
        <v>1.3499999999999999E-5</v>
      </c>
      <c r="D4136" s="155">
        <v>1014.62</v>
      </c>
      <c r="E4136" s="155">
        <f>ROUND((C4136*D4136),4)</f>
        <v>1.37E-2</v>
      </c>
    </row>
    <row r="4137" spans="1:5">
      <c r="A4137" s="253" t="s">
        <v>401</v>
      </c>
      <c r="B4137" s="253" t="s">
        <v>2</v>
      </c>
      <c r="C4137" s="254" t="s">
        <v>2</v>
      </c>
      <c r="D4137" s="255" t="s">
        <v>2</v>
      </c>
      <c r="E4137" s="255">
        <f>SUM(E4136:E4136)</f>
        <v>1.37E-2</v>
      </c>
    </row>
    <row r="4138" spans="1:5">
      <c r="A4138" s="253" t="s">
        <v>402</v>
      </c>
      <c r="B4138" s="253" t="s">
        <v>2</v>
      </c>
      <c r="C4138" s="254" t="s">
        <v>2</v>
      </c>
      <c r="D4138" s="255" t="s">
        <v>2</v>
      </c>
      <c r="E4138" s="255">
        <f>E4137</f>
        <v>1.37E-2</v>
      </c>
    </row>
    <row r="4139" spans="1:5" s="84" customFormat="1">
      <c r="A4139" s="261" t="s">
        <v>1071</v>
      </c>
      <c r="B4139" s="261"/>
      <c r="C4139" s="262"/>
      <c r="D4139" s="263"/>
      <c r="E4139" s="263"/>
    </row>
    <row r="4140" spans="1:5">
      <c r="A4140" s="253" t="s">
        <v>995</v>
      </c>
      <c r="B4140" s="253"/>
      <c r="C4140" s="254"/>
      <c r="D4140" s="255"/>
      <c r="E4140" s="255"/>
    </row>
    <row r="4141" spans="1:5">
      <c r="A4141" s="253" t="s">
        <v>405</v>
      </c>
      <c r="B4141" s="253"/>
      <c r="C4141" s="254"/>
      <c r="D4141" s="255"/>
      <c r="E4141" s="255"/>
    </row>
    <row r="4142" spans="1:5">
      <c r="A4142" s="253" t="s">
        <v>1164</v>
      </c>
      <c r="B4142" s="253" t="s">
        <v>399</v>
      </c>
      <c r="C4142" s="254" t="s">
        <v>1095</v>
      </c>
      <c r="D4142" s="255" t="s">
        <v>1105</v>
      </c>
      <c r="E4142" s="255" t="s">
        <v>1106</v>
      </c>
    </row>
    <row r="4143" spans="1:5" ht="24.75">
      <c r="A4143" s="256" t="s">
        <v>1666</v>
      </c>
      <c r="B4143" s="256" t="s">
        <v>400</v>
      </c>
      <c r="C4143" s="257">
        <v>3.1300000000000002E-5</v>
      </c>
      <c r="D4143" s="155">
        <v>1014.62</v>
      </c>
      <c r="E4143" s="155">
        <f>ROUND((C4143*D4143),4)</f>
        <v>3.1800000000000002E-2</v>
      </c>
    </row>
    <row r="4144" spans="1:5">
      <c r="A4144" s="253" t="s">
        <v>401</v>
      </c>
      <c r="B4144" s="253" t="s">
        <v>2</v>
      </c>
      <c r="C4144" s="254" t="s">
        <v>2</v>
      </c>
      <c r="D4144" s="255" t="s">
        <v>2</v>
      </c>
      <c r="E4144" s="255">
        <f>SUM(E4143:E4143)</f>
        <v>3.1800000000000002E-2</v>
      </c>
    </row>
    <row r="4145" spans="1:5">
      <c r="A4145" s="253" t="s">
        <v>402</v>
      </c>
      <c r="B4145" s="253" t="s">
        <v>2</v>
      </c>
      <c r="C4145" s="254" t="s">
        <v>2</v>
      </c>
      <c r="D4145" s="255" t="s">
        <v>2</v>
      </c>
      <c r="E4145" s="255">
        <f>E4144</f>
        <v>3.1800000000000002E-2</v>
      </c>
    </row>
    <row r="4146" spans="1:5" s="84" customFormat="1">
      <c r="A4146" s="261" t="s">
        <v>1072</v>
      </c>
      <c r="B4146" s="261"/>
      <c r="C4146" s="262"/>
      <c r="D4146" s="263"/>
      <c r="E4146" s="263"/>
    </row>
    <row r="4147" spans="1:5">
      <c r="A4147" s="253" t="s">
        <v>995</v>
      </c>
      <c r="B4147" s="253"/>
      <c r="C4147" s="254"/>
      <c r="D4147" s="255"/>
      <c r="E4147" s="255"/>
    </row>
    <row r="4148" spans="1:5">
      <c r="A4148" s="253" t="s">
        <v>405</v>
      </c>
      <c r="B4148" s="253"/>
      <c r="C4148" s="254"/>
      <c r="D4148" s="255"/>
      <c r="E4148" s="255"/>
    </row>
    <row r="4149" spans="1:5">
      <c r="A4149" s="253" t="s">
        <v>1673</v>
      </c>
      <c r="B4149" s="253" t="s">
        <v>399</v>
      </c>
      <c r="C4149" s="254" t="s">
        <v>1095</v>
      </c>
      <c r="D4149" s="255" t="s">
        <v>1096</v>
      </c>
      <c r="E4149" s="255" t="s">
        <v>1097</v>
      </c>
    </row>
    <row r="4150" spans="1:5">
      <c r="A4150" s="256" t="s">
        <v>1642</v>
      </c>
      <c r="B4150" s="256" t="s">
        <v>982</v>
      </c>
      <c r="C4150" s="257">
        <v>3.1705999999999999</v>
      </c>
      <c r="D4150" s="155">
        <v>0.59</v>
      </c>
      <c r="E4150" s="155">
        <f>ROUND((C4150*D4150),4)</f>
        <v>1.8707</v>
      </c>
    </row>
    <row r="4151" spans="1:5">
      <c r="A4151" s="253" t="s">
        <v>401</v>
      </c>
      <c r="B4151" s="253" t="s">
        <v>2</v>
      </c>
      <c r="C4151" s="254" t="s">
        <v>2</v>
      </c>
      <c r="D4151" s="255" t="s">
        <v>2</v>
      </c>
      <c r="E4151" s="255">
        <f>SUM(E4150:E4150)</f>
        <v>1.8707</v>
      </c>
    </row>
    <row r="4152" spans="1:5">
      <c r="A4152" s="253" t="s">
        <v>402</v>
      </c>
      <c r="B4152" s="253" t="s">
        <v>2</v>
      </c>
      <c r="C4152" s="254" t="s">
        <v>2</v>
      </c>
      <c r="D4152" s="255" t="s">
        <v>2</v>
      </c>
      <c r="E4152" s="255">
        <f>E4151</f>
        <v>1.8707</v>
      </c>
    </row>
    <row r="4153" spans="1:5" s="84" customFormat="1">
      <c r="A4153" s="261" t="s">
        <v>808</v>
      </c>
      <c r="B4153" s="261"/>
      <c r="C4153" s="262"/>
      <c r="D4153" s="263"/>
      <c r="E4153" s="263"/>
    </row>
    <row r="4154" spans="1:5">
      <c r="A4154" s="253" t="s">
        <v>1081</v>
      </c>
      <c r="B4154" s="253"/>
      <c r="C4154" s="254"/>
      <c r="D4154" s="255"/>
      <c r="E4154" s="255"/>
    </row>
    <row r="4155" spans="1:5" s="84" customFormat="1">
      <c r="A4155" s="253" t="s">
        <v>405</v>
      </c>
      <c r="B4155" s="253"/>
      <c r="C4155" s="254"/>
      <c r="D4155" s="255"/>
      <c r="E4155" s="255"/>
    </row>
    <row r="4156" spans="1:5" s="84" customFormat="1">
      <c r="A4156" s="253" t="s">
        <v>1164</v>
      </c>
      <c r="B4156" s="253" t="s">
        <v>399</v>
      </c>
      <c r="C4156" s="254" t="s">
        <v>1095</v>
      </c>
      <c r="D4156" s="255" t="s">
        <v>1105</v>
      </c>
      <c r="E4156" s="255" t="s">
        <v>1106</v>
      </c>
    </row>
    <row r="4157" spans="1:5" s="84" customFormat="1" ht="24.75">
      <c r="A4157" s="256" t="s">
        <v>1758</v>
      </c>
      <c r="B4157" s="256" t="s">
        <v>400</v>
      </c>
      <c r="C4157" s="257">
        <v>8.4900000000000004E-5</v>
      </c>
      <c r="D4157" s="155">
        <v>27599.99</v>
      </c>
      <c r="E4157" s="155">
        <f>ROUND((C4157*D4157),4)</f>
        <v>2.3431999999999999</v>
      </c>
    </row>
    <row r="4158" spans="1:5" s="84" customFormat="1" ht="36.75">
      <c r="A4158" s="256" t="s">
        <v>1667</v>
      </c>
      <c r="B4158" s="256" t="s">
        <v>400</v>
      </c>
      <c r="C4158" s="257">
        <v>8.4900000000000004E-5</v>
      </c>
      <c r="D4158" s="155">
        <v>206632.9</v>
      </c>
      <c r="E4158" s="155">
        <f>ROUND((C4158*D4158),4)</f>
        <v>17.543099999999999</v>
      </c>
    </row>
    <row r="4159" spans="1:5" s="84" customFormat="1">
      <c r="A4159" s="253" t="s">
        <v>401</v>
      </c>
      <c r="B4159" s="253" t="s">
        <v>2</v>
      </c>
      <c r="C4159" s="254" t="s">
        <v>2</v>
      </c>
      <c r="D4159" s="255" t="s">
        <v>2</v>
      </c>
      <c r="E4159" s="255">
        <f>SUM(E4157:E4158)</f>
        <v>19.886299999999999</v>
      </c>
    </row>
    <row r="4160" spans="1:5" s="84" customFormat="1">
      <c r="A4160" s="253" t="s">
        <v>402</v>
      </c>
      <c r="B4160" s="253" t="s">
        <v>2</v>
      </c>
      <c r="C4160" s="254" t="s">
        <v>2</v>
      </c>
      <c r="D4160" s="255" t="s">
        <v>2</v>
      </c>
      <c r="E4160" s="255">
        <f>E4159</f>
        <v>19.886299999999999</v>
      </c>
    </row>
    <row r="4161" spans="1:5" s="84" customFormat="1">
      <c r="A4161" s="261" t="s">
        <v>837</v>
      </c>
      <c r="B4161" s="261"/>
      <c r="C4161" s="262"/>
      <c r="D4161" s="263"/>
      <c r="E4161" s="263"/>
    </row>
    <row r="4162" spans="1:5" s="84" customFormat="1">
      <c r="A4162" s="253" t="s">
        <v>1081</v>
      </c>
      <c r="B4162" s="253"/>
      <c r="C4162" s="254"/>
      <c r="D4162" s="255"/>
      <c r="E4162" s="255"/>
    </row>
    <row r="4163" spans="1:5" s="84" customFormat="1">
      <c r="A4163" s="253" t="s">
        <v>405</v>
      </c>
      <c r="B4163" s="253"/>
      <c r="C4163" s="254"/>
      <c r="D4163" s="255"/>
      <c r="E4163" s="255"/>
    </row>
    <row r="4164" spans="1:5" s="84" customFormat="1">
      <c r="A4164" s="253" t="s">
        <v>1673</v>
      </c>
      <c r="B4164" s="253" t="s">
        <v>399</v>
      </c>
      <c r="C4164" s="254" t="s">
        <v>1095</v>
      </c>
      <c r="D4164" s="255" t="s">
        <v>1096</v>
      </c>
      <c r="E4164" s="255" t="s">
        <v>1097</v>
      </c>
    </row>
    <row r="4165" spans="1:5" s="84" customFormat="1">
      <c r="A4165" s="256" t="s">
        <v>1410</v>
      </c>
      <c r="B4165" s="256" t="s">
        <v>444</v>
      </c>
      <c r="C4165" s="257">
        <v>25.39</v>
      </c>
      <c r="D4165" s="155">
        <v>3</v>
      </c>
      <c r="E4165" s="155">
        <f>ROUND((C4165*D4165),4)</f>
        <v>76.17</v>
      </c>
    </row>
    <row r="4166" spans="1:5" s="84" customFormat="1">
      <c r="A4166" s="253" t="s">
        <v>401</v>
      </c>
      <c r="B4166" s="253" t="s">
        <v>2</v>
      </c>
      <c r="C4166" s="254" t="s">
        <v>2</v>
      </c>
      <c r="D4166" s="255" t="s">
        <v>2</v>
      </c>
      <c r="E4166" s="255">
        <f>SUM(E4165:E4165)</f>
        <v>76.17</v>
      </c>
    </row>
    <row r="4167" spans="1:5" s="84" customFormat="1">
      <c r="A4167" s="253" t="s">
        <v>402</v>
      </c>
      <c r="B4167" s="253" t="s">
        <v>2</v>
      </c>
      <c r="C4167" s="254" t="s">
        <v>2</v>
      </c>
      <c r="D4167" s="255" t="s">
        <v>2</v>
      </c>
      <c r="E4167" s="255">
        <f>E4166</f>
        <v>76.17</v>
      </c>
    </row>
    <row r="4168" spans="1:5" s="84" customFormat="1">
      <c r="A4168" s="261" t="s">
        <v>850</v>
      </c>
      <c r="B4168" s="261"/>
      <c r="C4168" s="262"/>
      <c r="D4168" s="263"/>
      <c r="E4168" s="263"/>
    </row>
    <row r="4169" spans="1:5" s="84" customFormat="1">
      <c r="A4169" s="253" t="s">
        <v>851</v>
      </c>
      <c r="B4169" s="253"/>
      <c r="C4169" s="254"/>
      <c r="D4169" s="255"/>
      <c r="E4169" s="255"/>
    </row>
    <row r="4170" spans="1:5" s="84" customFormat="1">
      <c r="A4170" s="253" t="s">
        <v>405</v>
      </c>
      <c r="B4170" s="253"/>
      <c r="C4170" s="254"/>
      <c r="D4170" s="255"/>
      <c r="E4170" s="255"/>
    </row>
    <row r="4171" spans="1:5" s="84" customFormat="1">
      <c r="A4171" s="253" t="s">
        <v>1100</v>
      </c>
      <c r="B4171" s="253" t="s">
        <v>399</v>
      </c>
      <c r="C4171" s="254" t="s">
        <v>1095</v>
      </c>
      <c r="D4171" s="255" t="s">
        <v>1096</v>
      </c>
      <c r="E4171" s="255" t="s">
        <v>1097</v>
      </c>
    </row>
    <row r="4172" spans="1:5" s="84" customFormat="1">
      <c r="A4172" s="256" t="s">
        <v>1668</v>
      </c>
      <c r="B4172" s="256" t="s">
        <v>406</v>
      </c>
      <c r="C4172" s="257">
        <v>1</v>
      </c>
      <c r="D4172" s="155">
        <v>10.85</v>
      </c>
      <c r="E4172" s="155">
        <f>ROUND((C4172*D4172),4)</f>
        <v>10.85</v>
      </c>
    </row>
    <row r="4173" spans="1:5" s="84" customFormat="1">
      <c r="A4173" s="253" t="s">
        <v>401</v>
      </c>
      <c r="B4173" s="253" t="s">
        <v>2</v>
      </c>
      <c r="C4173" s="254" t="s">
        <v>2</v>
      </c>
      <c r="D4173" s="255" t="s">
        <v>2</v>
      </c>
      <c r="E4173" s="255">
        <f>SUM(E4172:E4172)</f>
        <v>10.85</v>
      </c>
    </row>
    <row r="4174" spans="1:5" s="84" customFormat="1">
      <c r="A4174" s="253" t="s">
        <v>1673</v>
      </c>
      <c r="B4174" s="253" t="s">
        <v>399</v>
      </c>
      <c r="C4174" s="254" t="s">
        <v>1095</v>
      </c>
      <c r="D4174" s="255" t="s">
        <v>1096</v>
      </c>
      <c r="E4174" s="255" t="s">
        <v>1097</v>
      </c>
    </row>
    <row r="4175" spans="1:5" s="84" customFormat="1">
      <c r="A4175" s="256" t="s">
        <v>1114</v>
      </c>
      <c r="B4175" s="256" t="s">
        <v>406</v>
      </c>
      <c r="C4175" s="257">
        <v>1</v>
      </c>
      <c r="D4175" s="155">
        <v>0.72</v>
      </c>
      <c r="E4175" s="155">
        <f>ROUND((C4175*D4175),4)</f>
        <v>0.72</v>
      </c>
    </row>
    <row r="4176" spans="1:5" s="84" customFormat="1">
      <c r="A4176" s="256" t="s">
        <v>1115</v>
      </c>
      <c r="B4176" s="256" t="s">
        <v>406</v>
      </c>
      <c r="C4176" s="257">
        <v>1</v>
      </c>
      <c r="D4176" s="155">
        <v>0.64</v>
      </c>
      <c r="E4176" s="155">
        <f>ROUND((C4176*D4176),4)</f>
        <v>0.64</v>
      </c>
    </row>
    <row r="4177" spans="1:5" s="84" customFormat="1">
      <c r="A4177" s="256" t="s">
        <v>1102</v>
      </c>
      <c r="B4177" s="256" t="s">
        <v>406</v>
      </c>
      <c r="C4177" s="257">
        <v>1</v>
      </c>
      <c r="D4177" s="155">
        <v>0.3</v>
      </c>
      <c r="E4177" s="155">
        <f>ROUND((C4177*D4177),4)</f>
        <v>0.3</v>
      </c>
    </row>
    <row r="4178" spans="1:5" s="84" customFormat="1">
      <c r="A4178" s="256" t="s">
        <v>1103</v>
      </c>
      <c r="B4178" s="256" t="s">
        <v>406</v>
      </c>
      <c r="C4178" s="257">
        <v>1</v>
      </c>
      <c r="D4178" s="155">
        <v>0.04</v>
      </c>
      <c r="E4178" s="155">
        <f>ROUND((C4178*D4178),4)</f>
        <v>0.04</v>
      </c>
    </row>
    <row r="4179" spans="1:5" s="84" customFormat="1">
      <c r="A4179" s="253" t="s">
        <v>401</v>
      </c>
      <c r="B4179" s="253" t="s">
        <v>2</v>
      </c>
      <c r="C4179" s="254" t="s">
        <v>2</v>
      </c>
      <c r="D4179" s="255" t="s">
        <v>2</v>
      </c>
      <c r="E4179" s="255">
        <f>SUM(E4175:E4178)</f>
        <v>1.7</v>
      </c>
    </row>
    <row r="4180" spans="1:5" s="84" customFormat="1">
      <c r="A4180" s="253" t="s">
        <v>402</v>
      </c>
      <c r="B4180" s="253" t="s">
        <v>2</v>
      </c>
      <c r="C4180" s="254" t="s">
        <v>2</v>
      </c>
      <c r="D4180" s="255" t="s">
        <v>2</v>
      </c>
      <c r="E4180" s="255">
        <f>E4173+E4179</f>
        <v>12.549999999999999</v>
      </c>
    </row>
    <row r="4181" spans="1:5" s="84" customFormat="1">
      <c r="A4181" s="261" t="s">
        <v>949</v>
      </c>
      <c r="B4181" s="261"/>
      <c r="C4181" s="262"/>
      <c r="D4181" s="263"/>
      <c r="E4181" s="263"/>
    </row>
    <row r="4182" spans="1:5" s="84" customFormat="1">
      <c r="A4182" s="253" t="s">
        <v>1081</v>
      </c>
      <c r="B4182" s="253"/>
      <c r="C4182" s="254"/>
      <c r="D4182" s="255"/>
      <c r="E4182" s="255"/>
    </row>
    <row r="4183" spans="1:5" s="84" customFormat="1">
      <c r="A4183" s="253" t="s">
        <v>405</v>
      </c>
      <c r="B4183" s="253"/>
      <c r="C4183" s="254"/>
      <c r="D4183" s="255"/>
      <c r="E4183" s="255"/>
    </row>
    <row r="4184" spans="1:5" s="84" customFormat="1">
      <c r="A4184" s="253" t="s">
        <v>1164</v>
      </c>
      <c r="B4184" s="253" t="s">
        <v>399</v>
      </c>
      <c r="C4184" s="254" t="s">
        <v>1095</v>
      </c>
      <c r="D4184" s="255" t="s">
        <v>1105</v>
      </c>
      <c r="E4184" s="255" t="s">
        <v>1106</v>
      </c>
    </row>
    <row r="4185" spans="1:5" s="84" customFormat="1" ht="24.75">
      <c r="A4185" s="256" t="s">
        <v>1758</v>
      </c>
      <c r="B4185" s="256" t="s">
        <v>400</v>
      </c>
      <c r="C4185" s="257">
        <v>6.0399999999999998E-5</v>
      </c>
      <c r="D4185" s="155">
        <v>27599.99</v>
      </c>
      <c r="E4185" s="155">
        <f>ROUND((C4185*D4185),4)</f>
        <v>1.667</v>
      </c>
    </row>
    <row r="4186" spans="1:5" s="84" customFormat="1" ht="36.75">
      <c r="A4186" s="256" t="s">
        <v>1667</v>
      </c>
      <c r="B4186" s="256" t="s">
        <v>400</v>
      </c>
      <c r="C4186" s="257">
        <v>6.0399999999999998E-5</v>
      </c>
      <c r="D4186" s="155">
        <v>206632.9</v>
      </c>
      <c r="E4186" s="155">
        <f>ROUND((C4186*D4186),4)</f>
        <v>12.480600000000001</v>
      </c>
    </row>
    <row r="4187" spans="1:5" s="84" customFormat="1">
      <c r="A4187" s="253" t="s">
        <v>401</v>
      </c>
      <c r="B4187" s="253" t="s">
        <v>2</v>
      </c>
      <c r="C4187" s="254" t="s">
        <v>2</v>
      </c>
      <c r="D4187" s="255" t="s">
        <v>2</v>
      </c>
      <c r="E4187" s="255">
        <f>SUM(E4185:E4186)</f>
        <v>14.147600000000001</v>
      </c>
    </row>
    <row r="4188" spans="1:5" s="84" customFormat="1">
      <c r="A4188" s="253" t="s">
        <v>402</v>
      </c>
      <c r="B4188" s="253" t="s">
        <v>2</v>
      </c>
      <c r="C4188" s="254" t="s">
        <v>2</v>
      </c>
      <c r="D4188" s="255" t="s">
        <v>2</v>
      </c>
      <c r="E4188" s="255">
        <f>E4187</f>
        <v>14.147600000000001</v>
      </c>
    </row>
    <row r="4189" spans="1:5" s="84" customFormat="1">
      <c r="A4189" s="261" t="s">
        <v>950</v>
      </c>
      <c r="B4189" s="261"/>
      <c r="C4189" s="262"/>
      <c r="D4189" s="263"/>
      <c r="E4189" s="263"/>
    </row>
    <row r="4190" spans="1:5" s="84" customFormat="1">
      <c r="A4190" s="253" t="s">
        <v>1081</v>
      </c>
      <c r="B4190" s="253"/>
      <c r="C4190" s="254"/>
      <c r="D4190" s="255"/>
      <c r="E4190" s="255"/>
    </row>
    <row r="4191" spans="1:5" s="84" customFormat="1">
      <c r="A4191" s="253" t="s">
        <v>405</v>
      </c>
      <c r="B4191" s="253"/>
      <c r="C4191" s="254"/>
      <c r="D4191" s="255"/>
      <c r="E4191" s="255"/>
    </row>
    <row r="4192" spans="1:5" s="84" customFormat="1">
      <c r="A4192" s="253" t="s">
        <v>1164</v>
      </c>
      <c r="B4192" s="253" t="s">
        <v>399</v>
      </c>
      <c r="C4192" s="254" t="s">
        <v>1095</v>
      </c>
      <c r="D4192" s="255" t="s">
        <v>1105</v>
      </c>
      <c r="E4192" s="255" t="s">
        <v>1106</v>
      </c>
    </row>
    <row r="4193" spans="1:5" s="84" customFormat="1" ht="24.75">
      <c r="A4193" s="256" t="s">
        <v>1758</v>
      </c>
      <c r="B4193" s="256" t="s">
        <v>400</v>
      </c>
      <c r="C4193" s="257">
        <v>1.43E-5</v>
      </c>
      <c r="D4193" s="155">
        <v>27599.99</v>
      </c>
      <c r="E4193" s="155">
        <f>ROUND((C4193*D4193),4)</f>
        <v>0.3947</v>
      </c>
    </row>
    <row r="4194" spans="1:5" s="84" customFormat="1" ht="36.75">
      <c r="A4194" s="256" t="s">
        <v>1667</v>
      </c>
      <c r="B4194" s="256" t="s">
        <v>400</v>
      </c>
      <c r="C4194" s="257">
        <v>1.43E-5</v>
      </c>
      <c r="D4194" s="155">
        <v>206632.9</v>
      </c>
      <c r="E4194" s="155">
        <f>ROUND((C4194*D4194),4)</f>
        <v>2.9548999999999999</v>
      </c>
    </row>
    <row r="4195" spans="1:5" s="84" customFormat="1">
      <c r="A4195" s="253" t="s">
        <v>401</v>
      </c>
      <c r="B4195" s="253" t="s">
        <v>2</v>
      </c>
      <c r="C4195" s="254" t="s">
        <v>2</v>
      </c>
      <c r="D4195" s="255" t="s">
        <v>2</v>
      </c>
      <c r="E4195" s="255">
        <f>SUM(E4193:E4194)</f>
        <v>3.3495999999999997</v>
      </c>
    </row>
    <row r="4196" spans="1:5" s="84" customFormat="1">
      <c r="A4196" s="253" t="s">
        <v>402</v>
      </c>
      <c r="B4196" s="253" t="s">
        <v>2</v>
      </c>
      <c r="C4196" s="254" t="s">
        <v>2</v>
      </c>
      <c r="D4196" s="255" t="s">
        <v>2</v>
      </c>
      <c r="E4196" s="255">
        <f>E4195</f>
        <v>3.3495999999999997</v>
      </c>
    </row>
    <row r="4197" spans="1:5" s="84" customFormat="1">
      <c r="A4197" s="261" t="s">
        <v>951</v>
      </c>
      <c r="B4197" s="261"/>
      <c r="C4197" s="262"/>
      <c r="D4197" s="263"/>
      <c r="E4197" s="263"/>
    </row>
    <row r="4198" spans="1:5" s="84" customFormat="1">
      <c r="A4198" s="253" t="s">
        <v>1081</v>
      </c>
      <c r="B4198" s="253"/>
      <c r="C4198" s="254"/>
      <c r="D4198" s="255"/>
      <c r="E4198" s="255"/>
    </row>
    <row r="4199" spans="1:5" s="84" customFormat="1">
      <c r="A4199" s="253" t="s">
        <v>405</v>
      </c>
      <c r="B4199" s="253"/>
      <c r="C4199" s="254"/>
      <c r="D4199" s="255"/>
      <c r="E4199" s="255"/>
    </row>
    <row r="4200" spans="1:5" s="84" customFormat="1">
      <c r="A4200" s="253" t="s">
        <v>1164</v>
      </c>
      <c r="B4200" s="253" t="s">
        <v>399</v>
      </c>
      <c r="C4200" s="254" t="s">
        <v>1095</v>
      </c>
      <c r="D4200" s="255" t="s">
        <v>1105</v>
      </c>
      <c r="E4200" s="255" t="s">
        <v>1106</v>
      </c>
    </row>
    <row r="4201" spans="1:5" s="84" customFormat="1" ht="24.75">
      <c r="A4201" s="256" t="s">
        <v>1758</v>
      </c>
      <c r="B4201" s="256" t="s">
        <v>400</v>
      </c>
      <c r="C4201" s="257">
        <v>2.9000000000000002E-6</v>
      </c>
      <c r="D4201" s="155">
        <v>27599.99</v>
      </c>
      <c r="E4201" s="155">
        <f>ROUND((C4201*D4201),4)</f>
        <v>0.08</v>
      </c>
    </row>
    <row r="4202" spans="1:5" s="84" customFormat="1" ht="36.75">
      <c r="A4202" s="256" t="s">
        <v>1667</v>
      </c>
      <c r="B4202" s="256" t="s">
        <v>400</v>
      </c>
      <c r="C4202" s="257">
        <v>2.9000000000000002E-6</v>
      </c>
      <c r="D4202" s="155">
        <v>206632.9</v>
      </c>
      <c r="E4202" s="155">
        <f>ROUND((C4202*D4202),4)</f>
        <v>0.59919999999999995</v>
      </c>
    </row>
    <row r="4203" spans="1:5" s="84" customFormat="1">
      <c r="A4203" s="253" t="s">
        <v>401</v>
      </c>
      <c r="B4203" s="253" t="s">
        <v>2</v>
      </c>
      <c r="C4203" s="254" t="s">
        <v>2</v>
      </c>
      <c r="D4203" s="255" t="s">
        <v>2</v>
      </c>
      <c r="E4203" s="255">
        <f>SUM(E4201:E4202)</f>
        <v>0.67919999999999991</v>
      </c>
    </row>
    <row r="4204" spans="1:5" s="84" customFormat="1">
      <c r="A4204" s="253" t="s">
        <v>402</v>
      </c>
      <c r="B4204" s="253" t="s">
        <v>2</v>
      </c>
      <c r="C4204" s="254" t="s">
        <v>2</v>
      </c>
      <c r="D4204" s="255" t="s">
        <v>2</v>
      </c>
      <c r="E4204" s="255">
        <f>E4203</f>
        <v>0.67919999999999991</v>
      </c>
    </row>
    <row r="4205" spans="1:5" s="84" customFormat="1">
      <c r="A4205" s="261" t="s">
        <v>874</v>
      </c>
      <c r="B4205" s="261"/>
      <c r="C4205" s="262"/>
      <c r="D4205" s="263"/>
      <c r="E4205" s="263"/>
    </row>
    <row r="4206" spans="1:5" s="84" customFormat="1">
      <c r="A4206" s="253" t="s">
        <v>875</v>
      </c>
      <c r="B4206" s="253"/>
      <c r="C4206" s="254"/>
      <c r="D4206" s="255"/>
      <c r="E4206" s="255"/>
    </row>
    <row r="4207" spans="1:5" s="84" customFormat="1">
      <c r="A4207" s="253" t="s">
        <v>405</v>
      </c>
      <c r="B4207" s="253"/>
      <c r="C4207" s="254"/>
      <c r="D4207" s="255"/>
      <c r="E4207" s="255"/>
    </row>
    <row r="4208" spans="1:5" s="84" customFormat="1">
      <c r="A4208" s="253" t="s">
        <v>1100</v>
      </c>
      <c r="B4208" s="253" t="s">
        <v>399</v>
      </c>
      <c r="C4208" s="254" t="s">
        <v>1095</v>
      </c>
      <c r="D4208" s="255" t="s">
        <v>1096</v>
      </c>
      <c r="E4208" s="255" t="s">
        <v>1097</v>
      </c>
    </row>
    <row r="4209" spans="1:5" s="84" customFormat="1">
      <c r="A4209" s="256" t="s">
        <v>1618</v>
      </c>
      <c r="B4209" s="256" t="s">
        <v>406</v>
      </c>
      <c r="C4209" s="257">
        <v>1</v>
      </c>
      <c r="D4209" s="155">
        <v>9.2100000000000009</v>
      </c>
      <c r="E4209" s="155">
        <f>ROUND((C4209*D4209),4)</f>
        <v>9.2100000000000009</v>
      </c>
    </row>
    <row r="4210" spans="1:5" s="84" customFormat="1">
      <c r="A4210" s="253" t="s">
        <v>401</v>
      </c>
      <c r="B4210" s="253" t="s">
        <v>2</v>
      </c>
      <c r="C4210" s="254" t="s">
        <v>2</v>
      </c>
      <c r="D4210" s="255" t="s">
        <v>2</v>
      </c>
      <c r="E4210" s="255">
        <f>SUM(E4209:E4209)</f>
        <v>9.2100000000000009</v>
      </c>
    </row>
    <row r="4211" spans="1:5" s="84" customFormat="1">
      <c r="A4211" s="253" t="s">
        <v>1673</v>
      </c>
      <c r="B4211" s="253" t="s">
        <v>399</v>
      </c>
      <c r="C4211" s="254" t="s">
        <v>1095</v>
      </c>
      <c r="D4211" s="255" t="s">
        <v>1096</v>
      </c>
      <c r="E4211" s="255" t="s">
        <v>1097</v>
      </c>
    </row>
    <row r="4212" spans="1:5" s="84" customFormat="1">
      <c r="A4212" s="256" t="s">
        <v>1107</v>
      </c>
      <c r="B4212" s="256" t="s">
        <v>406</v>
      </c>
      <c r="C4212" s="257">
        <v>1</v>
      </c>
      <c r="D4212" s="155">
        <v>0.89910000000000001</v>
      </c>
      <c r="E4212" s="155">
        <f>ROUND((C4212*D4212),4)</f>
        <v>0.89910000000000001</v>
      </c>
    </row>
    <row r="4213" spans="1:5" s="84" customFormat="1">
      <c r="A4213" s="256" t="s">
        <v>1114</v>
      </c>
      <c r="B4213" s="256" t="s">
        <v>406</v>
      </c>
      <c r="C4213" s="257">
        <v>1</v>
      </c>
      <c r="D4213" s="155">
        <v>0.72</v>
      </c>
      <c r="E4213" s="155">
        <f>ROUND((C4213*D4213),4)</f>
        <v>0.72</v>
      </c>
    </row>
    <row r="4214" spans="1:5" s="84" customFormat="1">
      <c r="A4214" s="256" t="s">
        <v>1115</v>
      </c>
      <c r="B4214" s="256" t="s">
        <v>406</v>
      </c>
      <c r="C4214" s="257">
        <v>1</v>
      </c>
      <c r="D4214" s="155">
        <v>0.64</v>
      </c>
      <c r="E4214" s="155">
        <f>ROUND((C4214*D4214),4)</f>
        <v>0.64</v>
      </c>
    </row>
    <row r="4215" spans="1:5" s="84" customFormat="1">
      <c r="A4215" s="256" t="s">
        <v>1102</v>
      </c>
      <c r="B4215" s="256" t="s">
        <v>406</v>
      </c>
      <c r="C4215" s="257">
        <v>1</v>
      </c>
      <c r="D4215" s="155">
        <v>0.3</v>
      </c>
      <c r="E4215" s="155">
        <f>ROUND((C4215*D4215),4)</f>
        <v>0.3</v>
      </c>
    </row>
    <row r="4216" spans="1:5" s="84" customFormat="1">
      <c r="A4216" s="256" t="s">
        <v>1103</v>
      </c>
      <c r="B4216" s="256" t="s">
        <v>406</v>
      </c>
      <c r="C4216" s="257">
        <v>1</v>
      </c>
      <c r="D4216" s="155">
        <v>0.04</v>
      </c>
      <c r="E4216" s="155">
        <f>ROUND((C4216*D4216),4)</f>
        <v>0.04</v>
      </c>
    </row>
    <row r="4217" spans="1:5" s="84" customFormat="1">
      <c r="A4217" s="253" t="s">
        <v>401</v>
      </c>
      <c r="B4217" s="253" t="s">
        <v>2</v>
      </c>
      <c r="C4217" s="254" t="s">
        <v>2</v>
      </c>
      <c r="D4217" s="255" t="s">
        <v>2</v>
      </c>
      <c r="E4217" s="255">
        <f>SUM(E4212:E4216)</f>
        <v>2.5991</v>
      </c>
    </row>
    <row r="4218" spans="1:5" s="84" customFormat="1">
      <c r="A4218" s="253" t="s">
        <v>402</v>
      </c>
      <c r="B4218" s="253" t="s">
        <v>2</v>
      </c>
      <c r="C4218" s="254" t="s">
        <v>2</v>
      </c>
      <c r="D4218" s="255" t="s">
        <v>2</v>
      </c>
      <c r="E4218" s="255">
        <f>E4210+E4217</f>
        <v>11.809100000000001</v>
      </c>
    </row>
    <row r="4219" spans="1:5" s="84" customFormat="1">
      <c r="A4219" s="261" t="s">
        <v>907</v>
      </c>
      <c r="B4219" s="261"/>
      <c r="C4219" s="262"/>
      <c r="D4219" s="263"/>
      <c r="E4219" s="263"/>
    </row>
    <row r="4220" spans="1:5" s="84" customFormat="1">
      <c r="A4220" s="253" t="s">
        <v>906</v>
      </c>
      <c r="B4220" s="253"/>
      <c r="C4220" s="254"/>
      <c r="D4220" s="255"/>
      <c r="E4220" s="255"/>
    </row>
    <row r="4221" spans="1:5" s="84" customFormat="1">
      <c r="A4221" s="253" t="s">
        <v>597</v>
      </c>
      <c r="B4221" s="253"/>
      <c r="C4221" s="254"/>
      <c r="D4221" s="255"/>
      <c r="E4221" s="255"/>
    </row>
    <row r="4222" spans="1:5" s="84" customFormat="1">
      <c r="A4222" s="253" t="s">
        <v>1673</v>
      </c>
      <c r="B4222" s="253" t="s">
        <v>399</v>
      </c>
      <c r="C4222" s="254" t="s">
        <v>1095</v>
      </c>
      <c r="D4222" s="255" t="s">
        <v>1096</v>
      </c>
      <c r="E4222" s="255" t="s">
        <v>1097</v>
      </c>
    </row>
    <row r="4223" spans="1:5" s="84" customFormat="1" ht="36.75">
      <c r="A4223" s="256" t="s">
        <v>1621</v>
      </c>
      <c r="B4223" s="256" t="s">
        <v>406</v>
      </c>
      <c r="C4223" s="257">
        <v>1</v>
      </c>
      <c r="D4223" s="155">
        <v>0.223</v>
      </c>
      <c r="E4223" s="155">
        <f>ROUND((C4223*D4223),4)</f>
        <v>0.223</v>
      </c>
    </row>
    <row r="4224" spans="1:5" s="84" customFormat="1" ht="24.75">
      <c r="A4224" s="256" t="s">
        <v>1622</v>
      </c>
      <c r="B4224" s="256" t="s">
        <v>406</v>
      </c>
      <c r="C4224" s="257">
        <v>1</v>
      </c>
      <c r="D4224" s="155">
        <v>5.1999999999999998E-2</v>
      </c>
      <c r="E4224" s="155">
        <f>ROUND((C4224*D4224),4)</f>
        <v>5.1999999999999998E-2</v>
      </c>
    </row>
    <row r="4225" spans="1:5" s="84" customFormat="1">
      <c r="A4225" s="253" t="s">
        <v>401</v>
      </c>
      <c r="B4225" s="253" t="s">
        <v>2</v>
      </c>
      <c r="C4225" s="254" t="s">
        <v>2</v>
      </c>
      <c r="D4225" s="255" t="s">
        <v>2</v>
      </c>
      <c r="E4225" s="255">
        <f>SUM(E4223:E4224)</f>
        <v>0.27500000000000002</v>
      </c>
    </row>
    <row r="4226" spans="1:5" s="84" customFormat="1">
      <c r="A4226" s="253" t="s">
        <v>402</v>
      </c>
      <c r="B4226" s="253" t="s">
        <v>2</v>
      </c>
      <c r="C4226" s="254" t="s">
        <v>2</v>
      </c>
      <c r="D4226" s="255" t="s">
        <v>2</v>
      </c>
      <c r="E4226" s="255">
        <f>E4225</f>
        <v>0.27500000000000002</v>
      </c>
    </row>
    <row r="4227" spans="1:5" s="84" customFormat="1">
      <c r="A4227" s="261" t="s">
        <v>1049</v>
      </c>
      <c r="B4227" s="261"/>
      <c r="C4227" s="262"/>
      <c r="D4227" s="263"/>
      <c r="E4227" s="263"/>
    </row>
    <row r="4228" spans="1:5" s="84" customFormat="1">
      <c r="A4228" s="253" t="s">
        <v>906</v>
      </c>
      <c r="B4228" s="253"/>
      <c r="C4228" s="254"/>
      <c r="D4228" s="255"/>
      <c r="E4228" s="255"/>
    </row>
    <row r="4229" spans="1:5" s="84" customFormat="1">
      <c r="A4229" s="253" t="s">
        <v>405</v>
      </c>
      <c r="B4229" s="253"/>
      <c r="C4229" s="254"/>
      <c r="D4229" s="255"/>
      <c r="E4229" s="255"/>
    </row>
    <row r="4230" spans="1:5" s="84" customFormat="1">
      <c r="A4230" s="253" t="s">
        <v>1164</v>
      </c>
      <c r="B4230" s="253" t="s">
        <v>399</v>
      </c>
      <c r="C4230" s="254" t="s">
        <v>1095</v>
      </c>
      <c r="D4230" s="255" t="s">
        <v>1105</v>
      </c>
      <c r="E4230" s="255" t="s">
        <v>1106</v>
      </c>
    </row>
    <row r="4231" spans="1:5" s="84" customFormat="1" ht="24.75">
      <c r="A4231" s="256" t="s">
        <v>1662</v>
      </c>
      <c r="B4231" s="256" t="s">
        <v>400</v>
      </c>
      <c r="C4231" s="257">
        <v>6.86E-5</v>
      </c>
      <c r="D4231" s="155">
        <v>3250</v>
      </c>
      <c r="E4231" s="155">
        <f>ROUND((C4231*D4231),4)</f>
        <v>0.223</v>
      </c>
    </row>
    <row r="4232" spans="1:5" s="84" customFormat="1">
      <c r="A4232" s="253" t="s">
        <v>401</v>
      </c>
      <c r="B4232" s="253" t="s">
        <v>2</v>
      </c>
      <c r="C4232" s="254" t="s">
        <v>2</v>
      </c>
      <c r="D4232" s="255" t="s">
        <v>2</v>
      </c>
      <c r="E4232" s="255">
        <f>SUM(E4231:E4231)</f>
        <v>0.223</v>
      </c>
    </row>
    <row r="4233" spans="1:5" s="84" customFormat="1">
      <c r="A4233" s="253" t="s">
        <v>402</v>
      </c>
      <c r="B4233" s="253" t="s">
        <v>2</v>
      </c>
      <c r="C4233" s="254" t="s">
        <v>2</v>
      </c>
      <c r="D4233" s="255" t="s">
        <v>2</v>
      </c>
      <c r="E4233" s="255">
        <f>E4232</f>
        <v>0.223</v>
      </c>
    </row>
    <row r="4234" spans="1:5" s="84" customFormat="1">
      <c r="A4234" s="261" t="s">
        <v>1050</v>
      </c>
      <c r="B4234" s="261"/>
      <c r="C4234" s="262"/>
      <c r="D4234" s="263"/>
      <c r="E4234" s="263"/>
    </row>
    <row r="4235" spans="1:5" s="84" customFormat="1">
      <c r="A4235" s="253" t="s">
        <v>906</v>
      </c>
      <c r="B4235" s="253"/>
      <c r="C4235" s="254"/>
      <c r="D4235" s="255"/>
      <c r="E4235" s="255"/>
    </row>
    <row r="4236" spans="1:5" s="84" customFormat="1">
      <c r="A4236" s="253" t="s">
        <v>405</v>
      </c>
      <c r="B4236" s="253"/>
      <c r="C4236" s="254"/>
      <c r="D4236" s="255"/>
      <c r="E4236" s="255"/>
    </row>
    <row r="4237" spans="1:5" s="84" customFormat="1">
      <c r="A4237" s="253" t="s">
        <v>1164</v>
      </c>
      <c r="B4237" s="253" t="s">
        <v>399</v>
      </c>
      <c r="C4237" s="254" t="s">
        <v>1095</v>
      </c>
      <c r="D4237" s="255" t="s">
        <v>1105</v>
      </c>
      <c r="E4237" s="255" t="s">
        <v>1106</v>
      </c>
    </row>
    <row r="4238" spans="1:5" s="84" customFormat="1" ht="24.75">
      <c r="A4238" s="256" t="s">
        <v>1662</v>
      </c>
      <c r="B4238" s="256" t="s">
        <v>400</v>
      </c>
      <c r="C4238" s="257">
        <v>1.5999999999999999E-5</v>
      </c>
      <c r="D4238" s="155">
        <v>3250</v>
      </c>
      <c r="E4238" s="155">
        <f>ROUND((C4238*D4238),4)</f>
        <v>5.1999999999999998E-2</v>
      </c>
    </row>
    <row r="4239" spans="1:5" s="84" customFormat="1">
      <c r="A4239" s="253" t="s">
        <v>401</v>
      </c>
      <c r="B4239" s="253" t="s">
        <v>2</v>
      </c>
      <c r="C4239" s="254" t="s">
        <v>2</v>
      </c>
      <c r="D4239" s="255" t="s">
        <v>2</v>
      </c>
      <c r="E4239" s="255">
        <f>SUM(E4238:E4238)</f>
        <v>5.1999999999999998E-2</v>
      </c>
    </row>
    <row r="4240" spans="1:5" s="84" customFormat="1">
      <c r="A4240" s="253" t="s">
        <v>402</v>
      </c>
      <c r="B4240" s="253" t="s">
        <v>2</v>
      </c>
      <c r="C4240" s="254" t="s">
        <v>2</v>
      </c>
      <c r="D4240" s="255" t="s">
        <v>2</v>
      </c>
      <c r="E4240" s="255">
        <f>E4239</f>
        <v>5.1999999999999998E-2</v>
      </c>
    </row>
    <row r="4241" spans="1:5" s="84" customFormat="1">
      <c r="A4241" s="261" t="s">
        <v>1051</v>
      </c>
      <c r="B4241" s="261"/>
      <c r="C4241" s="262"/>
      <c r="D4241" s="263"/>
      <c r="E4241" s="263"/>
    </row>
    <row r="4242" spans="1:5" s="84" customFormat="1">
      <c r="A4242" s="253" t="s">
        <v>906</v>
      </c>
      <c r="B4242" s="253"/>
      <c r="C4242" s="254"/>
      <c r="D4242" s="255"/>
      <c r="E4242" s="255"/>
    </row>
    <row r="4243" spans="1:5" s="84" customFormat="1">
      <c r="A4243" s="253" t="s">
        <v>405</v>
      </c>
      <c r="B4243" s="253"/>
      <c r="C4243" s="254"/>
      <c r="D4243" s="255"/>
      <c r="E4243" s="255"/>
    </row>
    <row r="4244" spans="1:5" s="84" customFormat="1">
      <c r="A4244" s="253" t="s">
        <v>1164</v>
      </c>
      <c r="B4244" s="253" t="s">
        <v>399</v>
      </c>
      <c r="C4244" s="254" t="s">
        <v>1095</v>
      </c>
      <c r="D4244" s="255" t="s">
        <v>1105</v>
      </c>
      <c r="E4244" s="255" t="s">
        <v>1106</v>
      </c>
    </row>
    <row r="4245" spans="1:5" s="84" customFormat="1" ht="24.75">
      <c r="A4245" s="256" t="s">
        <v>1662</v>
      </c>
      <c r="B4245" s="256" t="s">
        <v>400</v>
      </c>
      <c r="C4245" s="257">
        <v>5.7099999999999999E-5</v>
      </c>
      <c r="D4245" s="155">
        <v>3250</v>
      </c>
      <c r="E4245" s="155">
        <f>ROUND((C4245*D4245),4)</f>
        <v>0.18559999999999999</v>
      </c>
    </row>
    <row r="4246" spans="1:5" s="84" customFormat="1">
      <c r="A4246" s="253" t="s">
        <v>401</v>
      </c>
      <c r="B4246" s="253" t="s">
        <v>2</v>
      </c>
      <c r="C4246" s="254" t="s">
        <v>2</v>
      </c>
      <c r="D4246" s="255" t="s">
        <v>2</v>
      </c>
      <c r="E4246" s="255">
        <f>SUM(E4245:E4245)</f>
        <v>0.18559999999999999</v>
      </c>
    </row>
    <row r="4247" spans="1:5" s="84" customFormat="1">
      <c r="A4247" s="253" t="s">
        <v>402</v>
      </c>
      <c r="B4247" s="253" t="s">
        <v>2</v>
      </c>
      <c r="C4247" s="254" t="s">
        <v>2</v>
      </c>
      <c r="D4247" s="255" t="s">
        <v>2</v>
      </c>
      <c r="E4247" s="255">
        <f>E4246</f>
        <v>0.18559999999999999</v>
      </c>
    </row>
    <row r="4248" spans="1:5" s="84" customFormat="1">
      <c r="A4248" s="261" t="s">
        <v>1052</v>
      </c>
      <c r="B4248" s="261"/>
      <c r="C4248" s="262"/>
      <c r="D4248" s="263"/>
      <c r="E4248" s="263"/>
    </row>
    <row r="4249" spans="1:5" s="84" customFormat="1">
      <c r="A4249" s="253" t="s">
        <v>906</v>
      </c>
      <c r="B4249" s="253"/>
      <c r="C4249" s="254"/>
      <c r="D4249" s="255"/>
      <c r="E4249" s="255"/>
    </row>
    <row r="4250" spans="1:5" s="84" customFormat="1">
      <c r="A4250" s="253" t="s">
        <v>405</v>
      </c>
      <c r="B4250" s="253"/>
      <c r="C4250" s="254"/>
      <c r="D4250" s="255"/>
      <c r="E4250" s="255"/>
    </row>
    <row r="4251" spans="1:5" s="84" customFormat="1">
      <c r="A4251" s="253" t="s">
        <v>1673</v>
      </c>
      <c r="B4251" s="253" t="s">
        <v>399</v>
      </c>
      <c r="C4251" s="254" t="s">
        <v>1095</v>
      </c>
      <c r="D4251" s="255" t="s">
        <v>1096</v>
      </c>
      <c r="E4251" s="255" t="s">
        <v>1097</v>
      </c>
    </row>
    <row r="4252" spans="1:5" s="84" customFormat="1">
      <c r="A4252" s="256" t="s">
        <v>1642</v>
      </c>
      <c r="B4252" s="256" t="s">
        <v>982</v>
      </c>
      <c r="C4252" s="257">
        <v>1.27</v>
      </c>
      <c r="D4252" s="155">
        <v>0.59</v>
      </c>
      <c r="E4252" s="155">
        <f>ROUND((C4252*D4252),4)</f>
        <v>0.74929999999999997</v>
      </c>
    </row>
    <row r="4253" spans="1:5" s="84" customFormat="1">
      <c r="A4253" s="253" t="s">
        <v>401</v>
      </c>
      <c r="B4253" s="253" t="s">
        <v>2</v>
      </c>
      <c r="C4253" s="254" t="s">
        <v>2</v>
      </c>
      <c r="D4253" s="255" t="s">
        <v>2</v>
      </c>
      <c r="E4253" s="255">
        <f>SUM(E4252:E4252)</f>
        <v>0.74929999999999997</v>
      </c>
    </row>
    <row r="4254" spans="1:5" s="84" customFormat="1">
      <c r="A4254" s="253" t="s">
        <v>402</v>
      </c>
      <c r="B4254" s="253" t="s">
        <v>2</v>
      </c>
      <c r="C4254" s="254" t="s">
        <v>2</v>
      </c>
      <c r="D4254" s="255" t="s">
        <v>2</v>
      </c>
      <c r="E4254" s="255">
        <f>E4253</f>
        <v>0.74929999999999997</v>
      </c>
    </row>
    <row r="4255" spans="1:5" s="84" customFormat="1">
      <c r="A4255" s="261" t="s">
        <v>1073</v>
      </c>
      <c r="B4255" s="261"/>
      <c r="C4255" s="262"/>
      <c r="D4255" s="263"/>
      <c r="E4255" s="263"/>
    </row>
    <row r="4256" spans="1:5" s="84" customFormat="1">
      <c r="A4256" s="253" t="s">
        <v>1074</v>
      </c>
      <c r="B4256" s="253"/>
      <c r="C4256" s="254"/>
      <c r="D4256" s="255"/>
      <c r="E4256" s="255"/>
    </row>
    <row r="4257" spans="1:5" s="84" customFormat="1">
      <c r="A4257" s="253" t="s">
        <v>450</v>
      </c>
      <c r="B4257" s="253"/>
      <c r="C4257" s="254"/>
      <c r="D4257" s="255"/>
      <c r="E4257" s="255"/>
    </row>
    <row r="4258" spans="1:5" s="84" customFormat="1">
      <c r="A4258" s="253" t="s">
        <v>1673</v>
      </c>
      <c r="B4258" s="253" t="s">
        <v>399</v>
      </c>
      <c r="C4258" s="254" t="s">
        <v>1095</v>
      </c>
      <c r="D4258" s="255" t="s">
        <v>1096</v>
      </c>
      <c r="E4258" s="255" t="s">
        <v>1097</v>
      </c>
    </row>
    <row r="4259" spans="1:5" s="84" customFormat="1" ht="24.75">
      <c r="A4259" s="256" t="s">
        <v>1669</v>
      </c>
      <c r="B4259" s="256" t="s">
        <v>406</v>
      </c>
      <c r="C4259" s="257">
        <v>1</v>
      </c>
      <c r="D4259" s="155">
        <v>0.59089999999999998</v>
      </c>
      <c r="E4259" s="155">
        <f>ROUND((C4259*D4259),4)</f>
        <v>0.59089999999999998</v>
      </c>
    </row>
    <row r="4260" spans="1:5" s="84" customFormat="1" ht="24.75">
      <c r="A4260" s="256" t="s">
        <v>1670</v>
      </c>
      <c r="B4260" s="256" t="s">
        <v>406</v>
      </c>
      <c r="C4260" s="257">
        <v>1</v>
      </c>
      <c r="D4260" s="155">
        <v>0.13780000000000001</v>
      </c>
      <c r="E4260" s="155">
        <f>ROUND((C4260*D4260),4)</f>
        <v>0.13780000000000001</v>
      </c>
    </row>
    <row r="4261" spans="1:5" s="84" customFormat="1" ht="24.75">
      <c r="A4261" s="256" t="s">
        <v>1671</v>
      </c>
      <c r="B4261" s="256" t="s">
        <v>406</v>
      </c>
      <c r="C4261" s="257">
        <v>1</v>
      </c>
      <c r="D4261" s="155">
        <v>0.4919</v>
      </c>
      <c r="E4261" s="155">
        <f>ROUND((C4261*D4261),4)</f>
        <v>0.4919</v>
      </c>
    </row>
    <row r="4262" spans="1:5" s="84" customFormat="1" ht="24.75">
      <c r="A4262" s="256" t="s">
        <v>1700</v>
      </c>
      <c r="B4262" s="256" t="s">
        <v>406</v>
      </c>
      <c r="C4262" s="257">
        <v>1</v>
      </c>
      <c r="D4262" s="155">
        <v>1.8467</v>
      </c>
      <c r="E4262" s="155">
        <f>ROUND((C4262*D4262),4)</f>
        <v>1.8467</v>
      </c>
    </row>
    <row r="4263" spans="1:5" s="84" customFormat="1">
      <c r="A4263" s="253" t="s">
        <v>401</v>
      </c>
      <c r="B4263" s="253" t="s">
        <v>2</v>
      </c>
      <c r="C4263" s="254" t="s">
        <v>2</v>
      </c>
      <c r="D4263" s="255" t="s">
        <v>2</v>
      </c>
      <c r="E4263" s="255">
        <f>SUM(E4259:E4262)</f>
        <v>3.0673000000000004</v>
      </c>
    </row>
    <row r="4264" spans="1:5" s="84" customFormat="1">
      <c r="A4264" s="253" t="s">
        <v>402</v>
      </c>
      <c r="B4264" s="253" t="s">
        <v>2</v>
      </c>
      <c r="C4264" s="254" t="s">
        <v>2</v>
      </c>
      <c r="D4264" s="255" t="s">
        <v>2</v>
      </c>
      <c r="E4264" s="255">
        <f>E4263</f>
        <v>3.0673000000000004</v>
      </c>
    </row>
    <row r="4265" spans="1:5" s="84" customFormat="1">
      <c r="A4265" s="261" t="s">
        <v>1075</v>
      </c>
      <c r="B4265" s="261"/>
      <c r="C4265" s="262"/>
      <c r="D4265" s="263"/>
      <c r="E4265" s="263"/>
    </row>
    <row r="4266" spans="1:5" s="84" customFormat="1">
      <c r="A4266" s="253" t="s">
        <v>1074</v>
      </c>
      <c r="B4266" s="253"/>
      <c r="C4266" s="254"/>
      <c r="D4266" s="255"/>
      <c r="E4266" s="255"/>
    </row>
    <row r="4267" spans="1:5" s="84" customFormat="1">
      <c r="A4267" s="253" t="s">
        <v>597</v>
      </c>
      <c r="B4267" s="253"/>
      <c r="C4267" s="254"/>
      <c r="D4267" s="255"/>
      <c r="E4267" s="255"/>
    </row>
    <row r="4268" spans="1:5" s="84" customFormat="1">
      <c r="A4268" s="253" t="s">
        <v>1673</v>
      </c>
      <c r="B4268" s="253" t="s">
        <v>399</v>
      </c>
      <c r="C4268" s="254" t="s">
        <v>1095</v>
      </c>
      <c r="D4268" s="255" t="s">
        <v>1096</v>
      </c>
      <c r="E4268" s="255" t="s">
        <v>1097</v>
      </c>
    </row>
    <row r="4269" spans="1:5" s="84" customFormat="1" ht="24.75">
      <c r="A4269" s="256" t="s">
        <v>1669</v>
      </c>
      <c r="B4269" s="256" t="s">
        <v>406</v>
      </c>
      <c r="C4269" s="257">
        <v>1</v>
      </c>
      <c r="D4269" s="155">
        <v>0.59089999999999998</v>
      </c>
      <c r="E4269" s="155">
        <f>ROUND((C4269*D4269),4)</f>
        <v>0.59089999999999998</v>
      </c>
    </row>
    <row r="4270" spans="1:5" s="84" customFormat="1" ht="24.75">
      <c r="A4270" s="256" t="s">
        <v>1670</v>
      </c>
      <c r="B4270" s="256" t="s">
        <v>406</v>
      </c>
      <c r="C4270" s="257">
        <v>1</v>
      </c>
      <c r="D4270" s="155">
        <v>0.13780000000000001</v>
      </c>
      <c r="E4270" s="155">
        <f>ROUND((C4270*D4270),4)</f>
        <v>0.13780000000000001</v>
      </c>
    </row>
    <row r="4271" spans="1:5" s="84" customFormat="1">
      <c r="A4271" s="253" t="s">
        <v>401</v>
      </c>
      <c r="B4271" s="253" t="s">
        <v>2</v>
      </c>
      <c r="C4271" s="254" t="s">
        <v>2</v>
      </c>
      <c r="D4271" s="255" t="s">
        <v>2</v>
      </c>
      <c r="E4271" s="255">
        <f>SUM(E4269:E4270)</f>
        <v>0.72870000000000001</v>
      </c>
    </row>
    <row r="4272" spans="1:5" s="84" customFormat="1">
      <c r="A4272" s="253" t="s">
        <v>402</v>
      </c>
      <c r="B4272" s="253" t="s">
        <v>2</v>
      </c>
      <c r="C4272" s="254" t="s">
        <v>2</v>
      </c>
      <c r="D4272" s="255" t="s">
        <v>2</v>
      </c>
      <c r="E4272" s="255">
        <f>E4271</f>
        <v>0.72870000000000001</v>
      </c>
    </row>
    <row r="4273" spans="1:5" s="84" customFormat="1">
      <c r="A4273" s="261" t="s">
        <v>1076</v>
      </c>
      <c r="B4273" s="261"/>
      <c r="C4273" s="262"/>
      <c r="D4273" s="263"/>
      <c r="E4273" s="263"/>
    </row>
    <row r="4274" spans="1:5" s="84" customFormat="1">
      <c r="A4274" s="253" t="s">
        <v>1074</v>
      </c>
      <c r="B4274" s="253"/>
      <c r="C4274" s="254"/>
      <c r="D4274" s="255"/>
      <c r="E4274" s="255"/>
    </row>
    <row r="4275" spans="1:5" s="84" customFormat="1">
      <c r="A4275" s="253" t="s">
        <v>405</v>
      </c>
      <c r="B4275" s="253"/>
      <c r="C4275" s="254"/>
      <c r="D4275" s="255"/>
      <c r="E4275" s="255"/>
    </row>
    <row r="4276" spans="1:5" s="84" customFormat="1">
      <c r="A4276" s="253" t="s">
        <v>1673</v>
      </c>
      <c r="B4276" s="253" t="s">
        <v>399</v>
      </c>
      <c r="C4276" s="254" t="s">
        <v>1095</v>
      </c>
      <c r="D4276" s="255" t="s">
        <v>1096</v>
      </c>
      <c r="E4276" s="255" t="s">
        <v>1097</v>
      </c>
    </row>
    <row r="4277" spans="1:5" s="84" customFormat="1" ht="24.75">
      <c r="A4277" s="256" t="s">
        <v>1672</v>
      </c>
      <c r="B4277" s="256" t="s">
        <v>400</v>
      </c>
      <c r="C4277" s="257">
        <v>6.86E-5</v>
      </c>
      <c r="D4277" s="155">
        <v>8614.07</v>
      </c>
      <c r="E4277" s="155">
        <f>ROUND((C4277*D4277),4)</f>
        <v>0.59089999999999998</v>
      </c>
    </row>
    <row r="4278" spans="1:5" s="84" customFormat="1">
      <c r="A4278" s="253" t="s">
        <v>401</v>
      </c>
      <c r="B4278" s="253" t="s">
        <v>2</v>
      </c>
      <c r="C4278" s="254" t="s">
        <v>2</v>
      </c>
      <c r="D4278" s="255" t="s">
        <v>2</v>
      </c>
      <c r="E4278" s="255">
        <f>SUM(E4277:E4277)</f>
        <v>0.59089999999999998</v>
      </c>
    </row>
    <row r="4279" spans="1:5" s="84" customFormat="1">
      <c r="A4279" s="253" t="s">
        <v>402</v>
      </c>
      <c r="B4279" s="253" t="s">
        <v>2</v>
      </c>
      <c r="C4279" s="254" t="s">
        <v>2</v>
      </c>
      <c r="D4279" s="255" t="s">
        <v>2</v>
      </c>
      <c r="E4279" s="255">
        <f>E4278</f>
        <v>0.59089999999999998</v>
      </c>
    </row>
    <row r="4280" spans="1:5" s="84" customFormat="1">
      <c r="A4280" s="261" t="s">
        <v>1077</v>
      </c>
      <c r="B4280" s="261"/>
      <c r="C4280" s="262"/>
      <c r="D4280" s="263"/>
      <c r="E4280" s="263"/>
    </row>
    <row r="4281" spans="1:5" s="84" customFormat="1">
      <c r="A4281" s="253" t="s">
        <v>1074</v>
      </c>
      <c r="B4281" s="253"/>
      <c r="C4281" s="254"/>
      <c r="D4281" s="255"/>
      <c r="E4281" s="255"/>
    </row>
    <row r="4282" spans="1:5" s="84" customFormat="1">
      <c r="A4282" s="253" t="s">
        <v>405</v>
      </c>
      <c r="B4282" s="253"/>
      <c r="C4282" s="254"/>
      <c r="D4282" s="255"/>
      <c r="E4282" s="255"/>
    </row>
    <row r="4283" spans="1:5" s="84" customFormat="1">
      <c r="A4283" s="253" t="s">
        <v>1673</v>
      </c>
      <c r="B4283" s="253" t="s">
        <v>399</v>
      </c>
      <c r="C4283" s="254" t="s">
        <v>1095</v>
      </c>
      <c r="D4283" s="255" t="s">
        <v>1096</v>
      </c>
      <c r="E4283" s="255" t="s">
        <v>1097</v>
      </c>
    </row>
    <row r="4284" spans="1:5" s="84" customFormat="1" ht="24.75">
      <c r="A4284" s="256" t="s">
        <v>1672</v>
      </c>
      <c r="B4284" s="256" t="s">
        <v>400</v>
      </c>
      <c r="C4284" s="257">
        <v>1.5999999999999999E-5</v>
      </c>
      <c r="D4284" s="155">
        <v>8614.07</v>
      </c>
      <c r="E4284" s="155">
        <f>ROUND((C4284*D4284),4)</f>
        <v>0.13780000000000001</v>
      </c>
    </row>
    <row r="4285" spans="1:5" s="84" customFormat="1">
      <c r="A4285" s="253" t="s">
        <v>401</v>
      </c>
      <c r="B4285" s="253" t="s">
        <v>2</v>
      </c>
      <c r="C4285" s="254" t="s">
        <v>2</v>
      </c>
      <c r="D4285" s="255" t="s">
        <v>2</v>
      </c>
      <c r="E4285" s="255">
        <f>SUM(E4284:E4284)</f>
        <v>0.13780000000000001</v>
      </c>
    </row>
    <row r="4286" spans="1:5" s="84" customFormat="1">
      <c r="A4286" s="253" t="s">
        <v>402</v>
      </c>
      <c r="B4286" s="253" t="s">
        <v>2</v>
      </c>
      <c r="C4286" s="254" t="s">
        <v>2</v>
      </c>
      <c r="D4286" s="255" t="s">
        <v>2</v>
      </c>
      <c r="E4286" s="255">
        <f>E4285</f>
        <v>0.13780000000000001</v>
      </c>
    </row>
    <row r="4287" spans="1:5" s="84" customFormat="1">
      <c r="A4287" s="261" t="s">
        <v>1078</v>
      </c>
      <c r="B4287" s="261"/>
      <c r="C4287" s="262"/>
      <c r="D4287" s="263"/>
      <c r="E4287" s="263"/>
    </row>
    <row r="4288" spans="1:5" s="84" customFormat="1">
      <c r="A4288" s="253" t="s">
        <v>1074</v>
      </c>
      <c r="B4288" s="253"/>
      <c r="C4288" s="254"/>
      <c r="D4288" s="255"/>
      <c r="E4288" s="255"/>
    </row>
    <row r="4289" spans="1:5" s="84" customFormat="1">
      <c r="A4289" s="253" t="s">
        <v>405</v>
      </c>
      <c r="B4289" s="253"/>
      <c r="C4289" s="254"/>
      <c r="D4289" s="255"/>
      <c r="E4289" s="255"/>
    </row>
    <row r="4290" spans="1:5" s="84" customFormat="1">
      <c r="A4290" s="253" t="s">
        <v>1673</v>
      </c>
      <c r="B4290" s="253" t="s">
        <v>399</v>
      </c>
      <c r="C4290" s="254" t="s">
        <v>1095</v>
      </c>
      <c r="D4290" s="255" t="s">
        <v>1096</v>
      </c>
      <c r="E4290" s="255" t="s">
        <v>1097</v>
      </c>
    </row>
    <row r="4291" spans="1:5" ht="24.75">
      <c r="A4291" s="256" t="s">
        <v>1672</v>
      </c>
      <c r="B4291" s="256" t="s">
        <v>400</v>
      </c>
      <c r="C4291" s="257">
        <v>5.7099999999999999E-5</v>
      </c>
      <c r="D4291" s="155">
        <v>8614.07</v>
      </c>
      <c r="E4291" s="155">
        <f>ROUND((C4291*D4291),4)</f>
        <v>0.4919</v>
      </c>
    </row>
    <row r="4292" spans="1:5">
      <c r="A4292" s="253" t="s">
        <v>401</v>
      </c>
      <c r="B4292" s="253" t="s">
        <v>2</v>
      </c>
      <c r="C4292" s="254" t="s">
        <v>2</v>
      </c>
      <c r="D4292" s="255" t="s">
        <v>2</v>
      </c>
      <c r="E4292" s="255">
        <f>SUM(E4291:E4291)</f>
        <v>0.4919</v>
      </c>
    </row>
    <row r="4293" spans="1:5">
      <c r="A4293" s="253" t="s">
        <v>402</v>
      </c>
      <c r="B4293" s="253" t="s">
        <v>2</v>
      </c>
      <c r="C4293" s="254" t="s">
        <v>2</v>
      </c>
      <c r="D4293" s="255" t="s">
        <v>2</v>
      </c>
      <c r="E4293" s="255">
        <f>E4292</f>
        <v>0.4919</v>
      </c>
    </row>
    <row r="4294" spans="1:5">
      <c r="A4294" s="261" t="s">
        <v>1079</v>
      </c>
      <c r="B4294" s="261"/>
      <c r="C4294" s="262"/>
      <c r="D4294" s="263"/>
      <c r="E4294" s="263"/>
    </row>
    <row r="4295" spans="1:5">
      <c r="A4295" s="253" t="s">
        <v>1074</v>
      </c>
      <c r="B4295" s="253"/>
      <c r="C4295" s="254"/>
      <c r="D4295" s="255"/>
      <c r="E4295" s="255"/>
    </row>
    <row r="4296" spans="1:5">
      <c r="A4296" s="253" t="s">
        <v>405</v>
      </c>
      <c r="B4296" s="253"/>
      <c r="C4296" s="254"/>
      <c r="D4296" s="255"/>
      <c r="E4296" s="255"/>
    </row>
    <row r="4297" spans="1:5">
      <c r="A4297" s="253" t="s">
        <v>1673</v>
      </c>
      <c r="B4297" s="253" t="s">
        <v>399</v>
      </c>
      <c r="C4297" s="254" t="s">
        <v>1095</v>
      </c>
      <c r="D4297" s="255" t="s">
        <v>1096</v>
      </c>
      <c r="E4297" s="255" t="s">
        <v>1097</v>
      </c>
    </row>
    <row r="4298" spans="1:5">
      <c r="A4298" s="256" t="s">
        <v>1642</v>
      </c>
      <c r="B4298" s="256" t="s">
        <v>982</v>
      </c>
      <c r="C4298" s="257">
        <v>3.13</v>
      </c>
      <c r="D4298" s="155">
        <v>0.59</v>
      </c>
      <c r="E4298" s="155">
        <f>ROUND((C4298*D4298),4)</f>
        <v>1.8467</v>
      </c>
    </row>
    <row r="4299" spans="1:5">
      <c r="A4299" s="253" t="s">
        <v>401</v>
      </c>
      <c r="B4299" s="253" t="s">
        <v>2</v>
      </c>
      <c r="C4299" s="254" t="s">
        <v>2</v>
      </c>
      <c r="D4299" s="255" t="s">
        <v>2</v>
      </c>
      <c r="E4299" s="255">
        <f>SUM(E4298:E4298)</f>
        <v>1.8467</v>
      </c>
    </row>
    <row r="4300" spans="1:5">
      <c r="A4300" s="253" t="s">
        <v>402</v>
      </c>
      <c r="B4300" s="253" t="s">
        <v>2</v>
      </c>
      <c r="C4300" s="254" t="s">
        <v>2</v>
      </c>
      <c r="D4300" s="255" t="s">
        <v>2</v>
      </c>
      <c r="E4300" s="255">
        <f>E4299</f>
        <v>1.8467</v>
      </c>
    </row>
    <row r="4301" spans="1:5">
      <c r="A4301" s="253"/>
      <c r="B4301" s="253"/>
      <c r="C4301" s="254"/>
      <c r="D4301" s="255"/>
      <c r="E4301" s="255"/>
    </row>
    <row r="4302" spans="1:5">
      <c r="A4302" s="160" t="s">
        <v>1086</v>
      </c>
    </row>
    <row r="4572" spans="1:10">
      <c r="A4572" s="190" t="s">
        <v>37</v>
      </c>
      <c r="B4572" s="190"/>
      <c r="C4572" s="190"/>
      <c r="D4572" s="190"/>
      <c r="E4572" s="190"/>
      <c r="F4572" s="272"/>
      <c r="G4572" s="272"/>
      <c r="H4572" s="272"/>
      <c r="I4572" s="272"/>
      <c r="J4572" s="272"/>
    </row>
    <row r="4573" spans="1:10">
      <c r="A4573" s="190" t="s">
        <v>15</v>
      </c>
      <c r="B4573" s="190"/>
      <c r="C4573" s="190"/>
      <c r="D4573" s="190"/>
      <c r="E4573" s="190"/>
      <c r="F4573" s="272"/>
      <c r="G4573" s="272"/>
      <c r="H4573" s="272"/>
      <c r="I4573" s="272"/>
      <c r="J4573" s="272"/>
    </row>
    <row r="4574" spans="1:10">
      <c r="A4574" s="190" t="s">
        <v>26</v>
      </c>
      <c r="B4574" s="190"/>
      <c r="C4574" s="190"/>
      <c r="D4574" s="190"/>
      <c r="E4574" s="190"/>
      <c r="F4574" s="272"/>
      <c r="G4574" s="272"/>
      <c r="H4574" s="272"/>
      <c r="I4574" s="272"/>
      <c r="J4574" s="272"/>
    </row>
  </sheetData>
  <sheetProtection password="DD84" sheet="1" objects="1" scenarios="1" selectLockedCells="1" selectUnlockedCells="1"/>
  <mergeCells count="7">
    <mergeCell ref="A4574:E4574"/>
    <mergeCell ref="A4573:E4573"/>
    <mergeCell ref="A4572:E4572"/>
    <mergeCell ref="A1:E1"/>
    <mergeCell ref="A2:E2"/>
    <mergeCell ref="A3:E3"/>
    <mergeCell ref="D4:E4"/>
  </mergeCells>
  <pageMargins left="0.98425196850393704" right="0.19685039370078741" top="0.78740157480314965" bottom="0.78740157480314965" header="0.39370078740157483" footer="0.19685039370078741"/>
  <pageSetup paperSize="9" scale="80" orientation="portrait" r:id="rId1"/>
  <headerFooter>
    <oddHeader>&amp;C&amp;"-,Negrito"RELATÓRIO DE COMPOSIÇOES ANALÍTICAS</oddHeader>
    <oddFooter>&amp;L&amp;9&amp;K03+000PISTA DE ACESSO PROVISÓRIO, ESTACIONAMENTOS E DEMAIS ITENS - CAMPUS MONTE CARMELO&amp;R&amp;9&amp;K03+000&amp;P/&amp;N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Normal="100" workbookViewId="0">
      <selection activeCell="K15" sqref="K15"/>
    </sheetView>
  </sheetViews>
  <sheetFormatPr defaultRowHeight="15"/>
  <cols>
    <col min="1" max="1" width="8.7109375" style="19" customWidth="1"/>
    <col min="2" max="2" width="8" style="19" customWidth="1"/>
    <col min="3" max="3" width="17.5703125" style="19" customWidth="1"/>
    <col min="4" max="4" width="9.140625" style="19"/>
    <col min="5" max="5" width="23.85546875" style="19" customWidth="1"/>
    <col min="6" max="8" width="9.140625" style="19"/>
    <col min="9" max="9" width="11.28515625" style="19" customWidth="1"/>
    <col min="10" max="16384" width="9.140625" style="19"/>
  </cols>
  <sheetData>
    <row r="1" spans="1:10" ht="21">
      <c r="A1" s="194" t="s">
        <v>16</v>
      </c>
      <c r="B1" s="195"/>
      <c r="C1" s="195"/>
      <c r="D1" s="195"/>
      <c r="E1" s="195"/>
      <c r="F1" s="195"/>
      <c r="G1" s="195"/>
      <c r="H1" s="195"/>
      <c r="I1" s="195"/>
      <c r="J1" s="196"/>
    </row>
    <row r="2" spans="1:10" ht="18.75">
      <c r="A2" s="197" t="s">
        <v>17</v>
      </c>
      <c r="B2" s="173"/>
      <c r="C2" s="173"/>
      <c r="D2" s="173"/>
      <c r="E2" s="173"/>
      <c r="F2" s="173"/>
      <c r="G2" s="173"/>
      <c r="H2" s="173"/>
      <c r="I2" s="173"/>
      <c r="J2" s="198"/>
    </row>
    <row r="3" spans="1:10" ht="17.25">
      <c r="A3" s="199" t="s">
        <v>21</v>
      </c>
      <c r="B3" s="177"/>
      <c r="C3" s="177"/>
      <c r="D3" s="177"/>
      <c r="E3" s="177"/>
      <c r="F3" s="177"/>
      <c r="G3" s="177"/>
      <c r="H3" s="177"/>
      <c r="I3" s="177"/>
      <c r="J3" s="200"/>
    </row>
    <row r="4" spans="1:10" s="27" customFormat="1" ht="12.75">
      <c r="A4" s="135" t="str">
        <f>'PLANILHA ORÇAMENTO'!A4</f>
        <v>OBRA: PISTA DE ACESSO PROVISÓRIO, ESTACIONAMENTOS E DEMAIS ITENS</v>
      </c>
      <c r="B4" s="96"/>
      <c r="C4" s="97"/>
      <c r="D4" s="98"/>
      <c r="E4" s="98"/>
      <c r="F4" s="98"/>
      <c r="G4" s="99" t="s">
        <v>74</v>
      </c>
      <c r="H4" s="100"/>
      <c r="I4" s="101" t="str">
        <f>'PLANILHA ORÇAMENTO'!I4</f>
        <v>DATA: 08/11/2016</v>
      </c>
      <c r="J4" s="136"/>
    </row>
    <row r="5" spans="1:10" s="27" customFormat="1" ht="12.75">
      <c r="A5" s="135" t="str">
        <f>'PLANILHA ORÇAMENTO'!A5</f>
        <v>ORÇAMENTO: PISTA DE ACESSO PROVISÓRIO, ESTACIONAMENTOS E DEMAIS ITENS</v>
      </c>
      <c r="B5" s="96"/>
      <c r="C5" s="97"/>
      <c r="D5" s="98"/>
      <c r="E5" s="98"/>
      <c r="F5" s="98"/>
      <c r="G5" s="98" t="str">
        <f>'PLANILHA ORÇAMENTO'!E5</f>
        <v>SINAPI: BELO HORIZONTE SET/16</v>
      </c>
      <c r="H5" s="102"/>
      <c r="I5" s="102"/>
      <c r="J5" s="136"/>
    </row>
    <row r="6" spans="1:10" s="27" customFormat="1" ht="12.75">
      <c r="A6" s="137" t="str">
        <f>'PLANILHA ORÇAMENTO'!A6</f>
        <v>LOCAL: CAMPUS MONTE CARMELO</v>
      </c>
      <c r="B6" s="138"/>
      <c r="C6" s="139"/>
      <c r="D6" s="140"/>
      <c r="E6" s="140"/>
      <c r="F6" s="140"/>
      <c r="G6" s="140" t="s">
        <v>308</v>
      </c>
      <c r="H6" s="140"/>
      <c r="I6" s="141"/>
      <c r="J6" s="142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5" customHeight="1">
      <c r="A9" s="103"/>
      <c r="B9" s="201" t="s">
        <v>309</v>
      </c>
      <c r="C9" s="202"/>
      <c r="D9" s="202"/>
      <c r="E9" s="202"/>
      <c r="F9" s="202"/>
      <c r="G9" s="202"/>
      <c r="H9" s="202"/>
      <c r="I9" s="203"/>
    </row>
    <row r="10" spans="1:10" ht="15" customHeight="1">
      <c r="A10" s="103"/>
      <c r="B10" s="204"/>
      <c r="C10" s="205"/>
      <c r="D10" s="205"/>
      <c r="E10" s="205"/>
      <c r="F10" s="205"/>
      <c r="G10" s="205"/>
      <c r="H10" s="205"/>
      <c r="I10" s="104"/>
    </row>
    <row r="11" spans="1:10" ht="15" customHeight="1">
      <c r="A11" s="103"/>
      <c r="B11" s="105"/>
      <c r="C11" s="206" t="s">
        <v>310</v>
      </c>
      <c r="D11" s="206"/>
      <c r="E11" s="206"/>
      <c r="F11" s="206"/>
      <c r="G11" s="206"/>
      <c r="H11" s="106"/>
      <c r="I11" s="107"/>
    </row>
    <row r="12" spans="1:10" ht="15" customHeight="1">
      <c r="A12" s="103"/>
      <c r="B12" s="105"/>
      <c r="C12" s="206"/>
      <c r="D12" s="206"/>
      <c r="E12" s="206"/>
      <c r="F12" s="206"/>
      <c r="G12" s="206"/>
      <c r="H12" s="106"/>
      <c r="I12" s="107"/>
    </row>
    <row r="13" spans="1:10" ht="15" customHeight="1">
      <c r="A13" s="103"/>
      <c r="B13" s="105"/>
      <c r="C13" s="106"/>
      <c r="D13" s="106"/>
      <c r="E13" s="106"/>
      <c r="F13" s="106"/>
      <c r="G13" s="106"/>
      <c r="H13" s="106"/>
      <c r="I13" s="107"/>
    </row>
    <row r="14" spans="1:10" ht="15" customHeight="1">
      <c r="A14" s="103"/>
      <c r="B14" s="105"/>
      <c r="C14" s="108"/>
      <c r="D14" s="109"/>
      <c r="E14" s="109"/>
      <c r="F14" s="109"/>
      <c r="G14" s="110"/>
      <c r="H14" s="110"/>
      <c r="I14" s="111"/>
    </row>
    <row r="15" spans="1:10" ht="15" customHeight="1">
      <c r="A15" s="103"/>
      <c r="B15" s="105"/>
      <c r="C15" s="108"/>
      <c r="D15" s="110"/>
      <c r="E15" s="110"/>
      <c r="F15" s="109"/>
      <c r="G15" s="110"/>
      <c r="H15" s="110"/>
      <c r="I15" s="111"/>
    </row>
    <row r="16" spans="1:10" ht="15" customHeight="1">
      <c r="A16" s="103"/>
      <c r="B16" s="105"/>
      <c r="C16" s="108"/>
      <c r="D16" s="109"/>
      <c r="E16" s="109"/>
      <c r="F16" s="109"/>
      <c r="G16" s="110"/>
      <c r="H16" s="110"/>
      <c r="I16" s="111"/>
    </row>
    <row r="17" spans="1:9" ht="15" customHeight="1">
      <c r="A17" s="103"/>
      <c r="B17" s="105"/>
      <c r="C17" s="108"/>
      <c r="D17" s="109"/>
      <c r="E17" s="109"/>
      <c r="F17" s="109"/>
      <c r="G17" s="110"/>
      <c r="H17" s="110"/>
      <c r="I17" s="111"/>
    </row>
    <row r="18" spans="1:9" ht="15" customHeight="1">
      <c r="A18" s="103"/>
      <c r="B18" s="105"/>
      <c r="C18" s="106"/>
      <c r="D18" s="106"/>
      <c r="E18" s="106"/>
      <c r="F18" s="106"/>
      <c r="G18" s="106"/>
      <c r="H18" s="106"/>
      <c r="I18" s="107"/>
    </row>
    <row r="19" spans="1:9" ht="15.75">
      <c r="A19" s="103"/>
      <c r="B19" s="112"/>
      <c r="C19" s="113" t="s">
        <v>311</v>
      </c>
      <c r="D19" s="108"/>
      <c r="E19" s="108"/>
      <c r="F19" s="108"/>
      <c r="G19" s="108"/>
      <c r="H19" s="108"/>
      <c r="I19" s="107"/>
    </row>
    <row r="20" spans="1:9" ht="15.75">
      <c r="A20" s="103"/>
      <c r="B20" s="105"/>
      <c r="C20" s="108"/>
      <c r="D20" s="108"/>
      <c r="E20" s="108"/>
      <c r="F20" s="108"/>
      <c r="G20" s="108"/>
      <c r="H20" s="108"/>
      <c r="I20" s="107"/>
    </row>
    <row r="21" spans="1:9" ht="15.75">
      <c r="A21" s="103"/>
      <c r="B21" s="112"/>
      <c r="C21" s="114" t="s">
        <v>28</v>
      </c>
      <c r="D21" s="207" t="s">
        <v>312</v>
      </c>
      <c r="E21" s="207"/>
      <c r="F21" s="208"/>
      <c r="G21" s="115">
        <v>0.04</v>
      </c>
      <c r="H21" s="116"/>
      <c r="I21" s="117"/>
    </row>
    <row r="22" spans="1:9" ht="15.75">
      <c r="A22" s="103"/>
      <c r="B22" s="105"/>
      <c r="C22" s="114"/>
      <c r="D22" s="118"/>
      <c r="E22" s="118"/>
      <c r="F22" s="118"/>
      <c r="G22" s="119"/>
      <c r="H22" s="108"/>
      <c r="I22" s="107"/>
    </row>
    <row r="23" spans="1:9" ht="15.75">
      <c r="A23" s="103"/>
      <c r="B23" s="105"/>
      <c r="C23" s="114" t="s">
        <v>29</v>
      </c>
      <c r="D23" s="207" t="s">
        <v>313</v>
      </c>
      <c r="E23" s="207"/>
      <c r="F23" s="208"/>
      <c r="G23" s="115">
        <v>1.23E-2</v>
      </c>
      <c r="H23" s="108"/>
      <c r="I23" s="107"/>
    </row>
    <row r="24" spans="1:9" ht="15.75">
      <c r="A24" s="103"/>
      <c r="B24" s="105"/>
      <c r="C24" s="114"/>
      <c r="D24" s="120"/>
      <c r="E24" s="120"/>
      <c r="F24" s="108"/>
      <c r="G24" s="119"/>
      <c r="H24" s="108"/>
      <c r="I24" s="107"/>
    </row>
    <row r="25" spans="1:9" ht="15.75">
      <c r="A25" s="103"/>
      <c r="B25" s="105"/>
      <c r="C25" s="114" t="s">
        <v>30</v>
      </c>
      <c r="D25" s="207" t="s">
        <v>31</v>
      </c>
      <c r="E25" s="207"/>
      <c r="F25" s="208"/>
      <c r="G25" s="115">
        <f>F26+F27</f>
        <v>2.07E-2</v>
      </c>
      <c r="H25" s="108"/>
      <c r="I25" s="107"/>
    </row>
    <row r="26" spans="1:9" ht="15.75">
      <c r="A26" s="103"/>
      <c r="B26" s="105"/>
      <c r="C26" s="121" t="s">
        <v>3</v>
      </c>
      <c r="D26" s="122"/>
      <c r="E26" s="123" t="s">
        <v>314</v>
      </c>
      <c r="F26" s="124">
        <v>1.2699999999999999E-2</v>
      </c>
      <c r="G26" s="119"/>
      <c r="H26" s="108"/>
      <c r="I26" s="107"/>
    </row>
    <row r="27" spans="1:9" ht="15.75">
      <c r="A27" s="103"/>
      <c r="B27" s="105"/>
      <c r="C27" s="121" t="s">
        <v>4</v>
      </c>
      <c r="D27" s="122"/>
      <c r="E27" s="123" t="s">
        <v>315</v>
      </c>
      <c r="F27" s="124">
        <v>8.0000000000000002E-3</v>
      </c>
      <c r="G27" s="119"/>
      <c r="H27" s="108"/>
      <c r="I27" s="107"/>
    </row>
    <row r="28" spans="1:9" ht="15.75">
      <c r="A28" s="103"/>
      <c r="B28" s="105"/>
      <c r="C28" s="114"/>
      <c r="D28" s="118"/>
      <c r="E28" s="118"/>
      <c r="F28" s="120"/>
      <c r="G28" s="119"/>
      <c r="H28" s="108"/>
      <c r="I28" s="107"/>
    </row>
    <row r="29" spans="1:9" ht="15.75">
      <c r="A29" s="103"/>
      <c r="B29" s="105"/>
      <c r="C29" s="125" t="s">
        <v>32</v>
      </c>
      <c r="D29" s="207" t="s">
        <v>316</v>
      </c>
      <c r="E29" s="207"/>
      <c r="F29" s="208"/>
      <c r="G29" s="115">
        <v>7.3999999999999996E-2</v>
      </c>
      <c r="H29" s="108"/>
      <c r="I29" s="107"/>
    </row>
    <row r="30" spans="1:9" ht="15.75">
      <c r="A30" s="103"/>
      <c r="B30" s="105"/>
      <c r="C30" s="125"/>
      <c r="D30" s="113"/>
      <c r="E30" s="113"/>
      <c r="F30" s="116"/>
      <c r="G30" s="119"/>
      <c r="H30" s="108"/>
      <c r="I30" s="107"/>
    </row>
    <row r="31" spans="1:9" ht="15.75">
      <c r="A31" s="103"/>
      <c r="B31" s="105"/>
      <c r="C31" s="125" t="s">
        <v>33</v>
      </c>
      <c r="D31" s="207" t="s">
        <v>317</v>
      </c>
      <c r="E31" s="207"/>
      <c r="F31" s="208"/>
      <c r="G31" s="115">
        <f>F32+F33+F35+F36+F37+F38</f>
        <v>0.11149999999999999</v>
      </c>
      <c r="H31" s="108"/>
      <c r="I31" s="107"/>
    </row>
    <row r="32" spans="1:9" ht="15.75">
      <c r="A32" s="103"/>
      <c r="B32" s="105"/>
      <c r="C32" s="114"/>
      <c r="D32" s="108"/>
      <c r="E32" s="123" t="s">
        <v>318</v>
      </c>
      <c r="F32" s="124">
        <v>6.4999999999999997E-3</v>
      </c>
      <c r="G32" s="108"/>
      <c r="H32" s="108"/>
      <c r="I32" s="107"/>
    </row>
    <row r="33" spans="1:10" ht="15.75">
      <c r="A33" s="103"/>
      <c r="B33" s="105"/>
      <c r="C33" s="114"/>
      <c r="D33" s="108"/>
      <c r="E33" s="123" t="s">
        <v>319</v>
      </c>
      <c r="F33" s="124">
        <v>0.03</v>
      </c>
      <c r="G33" s="108"/>
      <c r="H33" s="108"/>
      <c r="I33" s="107"/>
    </row>
    <row r="34" spans="1:10" ht="15.75">
      <c r="A34" s="103"/>
      <c r="B34" s="105"/>
      <c r="C34" s="114"/>
      <c r="D34" s="108"/>
      <c r="E34" s="126" t="s">
        <v>34</v>
      </c>
      <c r="F34" s="124"/>
      <c r="G34" s="108"/>
      <c r="H34" s="108"/>
      <c r="I34" s="107"/>
    </row>
    <row r="35" spans="1:10" ht="15.75">
      <c r="A35" s="103"/>
      <c r="B35" s="105"/>
      <c r="C35" s="114"/>
      <c r="D35" s="108"/>
      <c r="E35" s="123" t="s">
        <v>320</v>
      </c>
      <c r="F35" s="124">
        <v>4.4999999999999998E-2</v>
      </c>
      <c r="G35" s="116"/>
      <c r="H35" s="108"/>
      <c r="I35" s="107"/>
    </row>
    <row r="36" spans="1:10" ht="15.75">
      <c r="A36" s="103"/>
      <c r="B36" s="105"/>
      <c r="C36" s="114"/>
      <c r="D36" s="108"/>
      <c r="E36" s="123" t="s">
        <v>321</v>
      </c>
      <c r="F36" s="124">
        <v>0</v>
      </c>
      <c r="G36" s="108"/>
      <c r="H36" s="108"/>
      <c r="I36" s="107"/>
    </row>
    <row r="37" spans="1:10" ht="18.75">
      <c r="A37" s="103"/>
      <c r="B37" s="127"/>
      <c r="C37" s="114"/>
      <c r="D37" s="108"/>
      <c r="E37" s="123" t="s">
        <v>322</v>
      </c>
      <c r="F37" s="124">
        <v>0.03</v>
      </c>
      <c r="G37" s="116" t="s">
        <v>35</v>
      </c>
      <c r="H37" s="108"/>
      <c r="I37" s="107"/>
    </row>
    <row r="38" spans="1:10" ht="15.75">
      <c r="A38" s="103"/>
      <c r="B38" s="105"/>
      <c r="C38" s="114"/>
      <c r="D38" s="108"/>
      <c r="E38" s="123" t="s">
        <v>323</v>
      </c>
      <c r="F38" s="124">
        <v>0</v>
      </c>
      <c r="G38" s="108"/>
      <c r="H38" s="108"/>
      <c r="I38" s="107"/>
    </row>
    <row r="39" spans="1:10" ht="16.5" thickBot="1">
      <c r="A39" s="103"/>
      <c r="B39" s="105"/>
      <c r="C39" s="108"/>
      <c r="D39" s="108"/>
      <c r="E39" s="108"/>
      <c r="F39" s="108"/>
      <c r="G39" s="108"/>
      <c r="H39" s="108"/>
      <c r="I39" s="107"/>
    </row>
    <row r="40" spans="1:10" ht="54.75" customHeight="1" thickBot="1">
      <c r="A40" s="103"/>
      <c r="B40" s="105"/>
      <c r="C40" s="125" t="s">
        <v>36</v>
      </c>
      <c r="D40" s="192" t="s">
        <v>324</v>
      </c>
      <c r="E40" s="192"/>
      <c r="F40" s="193"/>
      <c r="G40" s="128">
        <f>(((1+G21+G23)*(1+G25)*(1+G29))/(1-(G31))-1)</f>
        <v>0.29832833217782784</v>
      </c>
      <c r="H40" s="108"/>
      <c r="I40" s="107"/>
    </row>
    <row r="41" spans="1:10" ht="15" customHeight="1">
      <c r="A41" s="103"/>
      <c r="B41" s="129"/>
      <c r="C41" s="130"/>
      <c r="D41" s="131"/>
      <c r="E41" s="131"/>
      <c r="F41" s="131"/>
      <c r="G41" s="132"/>
      <c r="H41" s="133"/>
      <c r="I41" s="134"/>
    </row>
    <row r="43" spans="1:10">
      <c r="A43" s="191" t="s">
        <v>325</v>
      </c>
      <c r="B43" s="191"/>
    </row>
    <row r="44" spans="1:10">
      <c r="A44" s="189" t="s">
        <v>326</v>
      </c>
      <c r="B44" s="189"/>
      <c r="C44" s="189"/>
      <c r="D44" s="189"/>
      <c r="E44" s="189"/>
      <c r="F44" s="189"/>
      <c r="G44" s="189"/>
      <c r="H44" s="189"/>
      <c r="I44" s="189"/>
      <c r="J44" s="189"/>
    </row>
    <row r="45" spans="1:10">
      <c r="A45" s="189"/>
      <c r="B45" s="189"/>
      <c r="C45" s="189"/>
      <c r="D45" s="189"/>
      <c r="E45" s="189"/>
      <c r="F45" s="189"/>
      <c r="G45" s="189"/>
      <c r="H45" s="189"/>
      <c r="I45" s="189"/>
      <c r="J45" s="189"/>
    </row>
    <row r="46" spans="1:10">
      <c r="A46" s="189"/>
      <c r="B46" s="189"/>
      <c r="C46" s="189"/>
      <c r="D46" s="189"/>
      <c r="E46" s="189"/>
      <c r="F46" s="189"/>
      <c r="G46" s="189"/>
      <c r="H46" s="189"/>
      <c r="I46" s="189"/>
      <c r="J46" s="189"/>
    </row>
    <row r="47" spans="1:10">
      <c r="A47" s="189" t="s">
        <v>327</v>
      </c>
      <c r="B47" s="189"/>
      <c r="C47" s="189"/>
      <c r="D47" s="189"/>
      <c r="E47" s="189"/>
      <c r="F47" s="189"/>
      <c r="G47" s="189"/>
      <c r="H47" s="189"/>
      <c r="I47" s="189"/>
      <c r="J47" s="189"/>
    </row>
    <row r="48" spans="1:10">
      <c r="A48" s="189"/>
      <c r="B48" s="189"/>
      <c r="C48" s="189"/>
      <c r="D48" s="189"/>
      <c r="E48" s="189"/>
      <c r="F48" s="189"/>
      <c r="G48" s="189"/>
      <c r="H48" s="189"/>
      <c r="I48" s="189"/>
      <c r="J48" s="189"/>
    </row>
    <row r="49" spans="1:10">
      <c r="A49" s="189"/>
      <c r="B49" s="189"/>
      <c r="C49" s="189"/>
      <c r="D49" s="189"/>
      <c r="E49" s="189"/>
      <c r="F49" s="189"/>
      <c r="G49" s="189"/>
      <c r="H49" s="189"/>
      <c r="I49" s="189"/>
      <c r="J49" s="189"/>
    </row>
    <row r="50" spans="1:10">
      <c r="A50" s="189"/>
      <c r="B50" s="189"/>
      <c r="C50" s="189"/>
      <c r="D50" s="189"/>
      <c r="E50" s="189"/>
      <c r="F50" s="189"/>
      <c r="G50" s="189"/>
      <c r="H50" s="189"/>
      <c r="I50" s="189"/>
      <c r="J50" s="189"/>
    </row>
    <row r="51" spans="1:10">
      <c r="A51" s="189"/>
      <c r="B51" s="189"/>
      <c r="C51" s="189"/>
      <c r="D51" s="189"/>
      <c r="E51" s="189"/>
      <c r="F51" s="189"/>
      <c r="G51" s="189"/>
      <c r="H51" s="189"/>
      <c r="I51" s="189"/>
      <c r="J51" s="189"/>
    </row>
    <row r="52" spans="1:10">
      <c r="A52" s="189"/>
      <c r="B52" s="189"/>
      <c r="C52" s="189"/>
      <c r="D52" s="189"/>
      <c r="E52" s="189"/>
      <c r="F52" s="189"/>
      <c r="G52" s="189"/>
      <c r="H52" s="189"/>
      <c r="I52" s="189"/>
      <c r="J52" s="189"/>
    </row>
    <row r="53" spans="1:10">
      <c r="A53" s="189"/>
      <c r="B53" s="189"/>
      <c r="C53" s="189"/>
      <c r="D53" s="189"/>
      <c r="E53" s="189"/>
      <c r="F53" s="189"/>
      <c r="G53" s="189"/>
      <c r="H53" s="189"/>
      <c r="I53" s="189"/>
      <c r="J53" s="189"/>
    </row>
    <row r="54" spans="1:10">
      <c r="A54" s="189"/>
      <c r="B54" s="189"/>
      <c r="C54" s="189"/>
      <c r="D54" s="189"/>
      <c r="E54" s="189"/>
      <c r="F54" s="189"/>
      <c r="G54" s="189"/>
      <c r="H54" s="189"/>
      <c r="I54" s="189"/>
      <c r="J54" s="189"/>
    </row>
    <row r="55" spans="1:10">
      <c r="A55" s="189" t="s">
        <v>328</v>
      </c>
      <c r="B55" s="189"/>
      <c r="C55" s="189"/>
      <c r="D55" s="189"/>
      <c r="E55" s="189"/>
      <c r="F55" s="189"/>
      <c r="G55" s="189"/>
      <c r="H55" s="189"/>
      <c r="I55" s="189"/>
      <c r="J55" s="189"/>
    </row>
    <row r="57" spans="1:10">
      <c r="A57" s="190" t="s">
        <v>37</v>
      </c>
      <c r="B57" s="190"/>
      <c r="C57" s="190"/>
      <c r="D57" s="190"/>
      <c r="E57" s="190"/>
      <c r="F57" s="190"/>
      <c r="G57" s="190"/>
      <c r="H57" s="190"/>
      <c r="I57" s="190"/>
      <c r="J57" s="190"/>
    </row>
    <row r="58" spans="1:10">
      <c r="A58" s="190" t="s">
        <v>15</v>
      </c>
      <c r="B58" s="190"/>
      <c r="C58" s="190"/>
      <c r="D58" s="190"/>
      <c r="E58" s="190"/>
      <c r="F58" s="190"/>
      <c r="G58" s="190"/>
      <c r="H58" s="190"/>
      <c r="I58" s="190"/>
      <c r="J58" s="190"/>
    </row>
    <row r="59" spans="1:10">
      <c r="A59" s="190" t="s">
        <v>26</v>
      </c>
      <c r="B59" s="190"/>
      <c r="C59" s="190"/>
      <c r="D59" s="190"/>
      <c r="E59" s="190"/>
      <c r="F59" s="190"/>
      <c r="G59" s="190"/>
      <c r="H59" s="190"/>
      <c r="I59" s="190"/>
      <c r="J59" s="190"/>
    </row>
  </sheetData>
  <sheetProtection password="DD84" sheet="1" objects="1" scenarios="1" selectLockedCells="1" selectUnlockedCells="1"/>
  <mergeCells count="19">
    <mergeCell ref="A59:J59"/>
    <mergeCell ref="A58:J58"/>
    <mergeCell ref="A57:J57"/>
    <mergeCell ref="A43:B43"/>
    <mergeCell ref="A44:J46"/>
    <mergeCell ref="D40:F40"/>
    <mergeCell ref="A1:J1"/>
    <mergeCell ref="A2:J2"/>
    <mergeCell ref="A3:J3"/>
    <mergeCell ref="B9:I9"/>
    <mergeCell ref="B10:H10"/>
    <mergeCell ref="C11:G12"/>
    <mergeCell ref="D21:F21"/>
    <mergeCell ref="D23:F23"/>
    <mergeCell ref="D25:F25"/>
    <mergeCell ref="D29:F29"/>
    <mergeCell ref="D31:F31"/>
    <mergeCell ref="A47:J54"/>
    <mergeCell ref="A55:J55"/>
  </mergeCells>
  <pageMargins left="0.98425196850393704" right="0.39370078740157483" top="0.78740157480314965" bottom="0.78740157480314965" header="0" footer="0.31496062992125984"/>
  <pageSetup paperSize="9" scale="70" orientation="portrait" r:id="rId1"/>
  <headerFooter>
    <oddFooter>&amp;L&amp;10&amp;K03+000PISTA DE ACESSO PROVISÓRIO, ESTACIONAMENTOS E DEMAIS ITENS - CAMPUS MONTE CARMELO&amp;R&amp;10&amp;K03+000&amp;P/&amp;N</oddFooter>
  </headerFooter>
  <drawing r:id="rId2"/>
  <legacyDrawing r:id="rId3"/>
  <oleObjects>
    <oleObject progId="Equation.3" shapeId="4097" r:id="rId4"/>
    <oleObject progId="Equation.3" shapeId="20749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U48"/>
  <sheetViews>
    <sheetView workbookViewId="0">
      <selection activeCell="D18" sqref="D18:D20"/>
    </sheetView>
  </sheetViews>
  <sheetFormatPr defaultRowHeight="15"/>
  <cols>
    <col min="1" max="1" width="8.7109375" customWidth="1"/>
    <col min="2" max="2" width="55.140625" customWidth="1"/>
    <col min="3" max="3" width="12.7109375" style="19" hidden="1" customWidth="1"/>
    <col min="4" max="4" width="14.7109375" style="19" customWidth="1"/>
    <col min="5" max="5" width="8.7109375" customWidth="1"/>
    <col min="6" max="95" width="0.85546875" customWidth="1"/>
    <col min="96" max="96" width="14" customWidth="1"/>
    <col min="97" max="99" width="9.140625" hidden="1" customWidth="1"/>
  </cols>
  <sheetData>
    <row r="1" spans="1:99" ht="21">
      <c r="A1" s="168" t="s">
        <v>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71"/>
    </row>
    <row r="2" spans="1:99" ht="18.75">
      <c r="A2" s="172" t="s">
        <v>17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5"/>
    </row>
    <row r="3" spans="1:99" ht="17.25">
      <c r="A3" s="176" t="s">
        <v>280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9"/>
    </row>
    <row r="4" spans="1:99">
      <c r="A4" s="1" t="str">
        <f>'PLANILHA ORÇAMENTO'!A4</f>
        <v>OBRA: PISTA DE ACESSO PROVISÓRIO, ESTACIONAMENTOS E DEMAIS ITENS</v>
      </c>
      <c r="B4" s="85"/>
      <c r="C4" s="90"/>
      <c r="D4" s="85"/>
      <c r="E4" s="85"/>
      <c r="F4" s="12"/>
      <c r="G4" s="7"/>
      <c r="H4" s="7" t="s">
        <v>74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3" t="str">
        <f>'PLANILHA ORÇAMENTO'!I4</f>
        <v>DATA: 08/11/2016</v>
      </c>
      <c r="AL4" s="2"/>
      <c r="AM4" s="2"/>
      <c r="AN4" s="2"/>
      <c r="AO4" s="2"/>
      <c r="AP4" s="2"/>
      <c r="AQ4" s="2"/>
      <c r="AR4" s="2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10"/>
    </row>
    <row r="5" spans="1:99">
      <c r="A5" s="1" t="str">
        <f>'PLANILHA ORÇAMENTO'!A5</f>
        <v>ORÇAMENTO: PISTA DE ACESSO PROVISÓRIO, ESTACIONAMENTOS E DEMAIS ITENS</v>
      </c>
      <c r="B5" s="85"/>
      <c r="C5" s="90"/>
      <c r="D5" s="85"/>
      <c r="E5" s="7"/>
      <c r="F5" s="7">
        <f>'PLANILHA ORÇAMENTO'!D5</f>
        <v>0</v>
      </c>
      <c r="G5" s="7"/>
      <c r="H5" s="7" t="str">
        <f>'PLANILHA ORÇAMENTO'!E5</f>
        <v>SINAPI: BELO HORIZONTE SET/16</v>
      </c>
      <c r="I5" s="7"/>
      <c r="J5" s="7"/>
      <c r="K5" s="7"/>
      <c r="L5" s="7"/>
      <c r="M5" s="7"/>
      <c r="N5" s="7"/>
      <c r="O5" s="7"/>
      <c r="P5" s="7"/>
      <c r="Q5" s="7"/>
      <c r="R5" s="9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2"/>
      <c r="AM5" s="2"/>
      <c r="AN5" s="2"/>
      <c r="AO5" s="2"/>
      <c r="AP5" s="2"/>
      <c r="AQ5" s="2"/>
      <c r="AR5" s="2"/>
      <c r="AS5" s="2"/>
      <c r="AT5" s="2"/>
      <c r="AU5" s="2"/>
      <c r="AV5" s="9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10"/>
    </row>
    <row r="6" spans="1:99" ht="15.75" thickBot="1">
      <c r="A6" s="4" t="str">
        <f>'PLANILHA ORÇAMENTO'!A6</f>
        <v>LOCAL: CAMPUS MONTE CARMELO</v>
      </c>
      <c r="B6" s="86"/>
      <c r="C6" s="91"/>
      <c r="D6" s="86"/>
      <c r="E6" s="8"/>
      <c r="F6" s="8"/>
      <c r="G6" s="8"/>
      <c r="H6" s="91" t="s">
        <v>365</v>
      </c>
      <c r="I6" s="8"/>
      <c r="J6" s="8"/>
      <c r="K6" s="8"/>
      <c r="L6" s="8"/>
      <c r="M6" s="145">
        <f>BDI!G40</f>
        <v>0.29832833217782784</v>
      </c>
      <c r="N6" s="221">
        <f>BDI!G40</f>
        <v>0.29832833217782784</v>
      </c>
      <c r="O6" s="221"/>
      <c r="P6" s="221"/>
      <c r="Q6" s="221"/>
      <c r="R6" s="221"/>
      <c r="S6" s="221"/>
      <c r="T6" s="221"/>
      <c r="U6" s="221"/>
      <c r="V6" s="92">
        <f>BDI!G40</f>
        <v>0.29832833217782784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11"/>
    </row>
    <row r="8" spans="1:99" ht="45">
      <c r="A8" s="274" t="s">
        <v>5</v>
      </c>
      <c r="B8" s="274" t="s">
        <v>23</v>
      </c>
      <c r="C8" s="274" t="s">
        <v>331</v>
      </c>
      <c r="D8" s="274" t="s">
        <v>330</v>
      </c>
      <c r="E8" s="274" t="s">
        <v>281</v>
      </c>
      <c r="F8" s="275" t="s">
        <v>24</v>
      </c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 t="s">
        <v>25</v>
      </c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 t="s">
        <v>64</v>
      </c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</row>
    <row r="9" spans="1:99">
      <c r="A9" s="215">
        <f>'PLANILHA ORÇAMENTO'!A9</f>
        <v>1</v>
      </c>
      <c r="B9" s="212" t="str">
        <f>'PLANILHA ORÇAMENTO'!C9</f>
        <v>ADMINISTRAÇÃO LOCAL E LEGALIZAÇÃO DA OBRA</v>
      </c>
      <c r="C9" s="210">
        <f>'PLANILHA ORÇAMENTO'!I18</f>
        <v>133483.77000000002</v>
      </c>
      <c r="D9" s="210">
        <f>C9*(1+BDI!$G$40)</f>
        <v>173305.76047690879</v>
      </c>
      <c r="E9" s="209">
        <f>'PLANILHA ORÇAMENTO'!K18</f>
        <v>9.8731514806367646E-2</v>
      </c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4"/>
      <c r="AJ9" s="218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20"/>
      <c r="BN9" s="218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20"/>
      <c r="CS9" s="6">
        <f>E9*F11</f>
        <v>3.291050493545588E-2</v>
      </c>
      <c r="CT9" s="6">
        <f>E9*AJ11</f>
        <v>3.291050493545588E-2</v>
      </c>
      <c r="CU9" s="6">
        <f>E9*BN11</f>
        <v>3.291050493545588E-2</v>
      </c>
    </row>
    <row r="10" spans="1:99" s="19" customFormat="1">
      <c r="A10" s="216"/>
      <c r="B10" s="213"/>
      <c r="C10" s="210"/>
      <c r="D10" s="210"/>
      <c r="E10" s="209"/>
      <c r="F10" s="230">
        <f>$D$9*F11</f>
        <v>57768.586825636259</v>
      </c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2"/>
      <c r="AJ10" s="230">
        <f>$D$9*AJ11</f>
        <v>57768.586825636259</v>
      </c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2"/>
      <c r="BN10" s="230">
        <f>$D$9*BN11</f>
        <v>57768.586825636259</v>
      </c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2"/>
      <c r="CS10" s="6">
        <f>D9*F12</f>
        <v>0</v>
      </c>
      <c r="CT10" s="6">
        <f>D9*AJ12</f>
        <v>0</v>
      </c>
      <c r="CU10" s="6">
        <f>D9*BN12</f>
        <v>0</v>
      </c>
    </row>
    <row r="11" spans="1:99">
      <c r="A11" s="217"/>
      <c r="B11" s="214"/>
      <c r="C11" s="210"/>
      <c r="D11" s="210"/>
      <c r="E11" s="209"/>
      <c r="F11" s="224">
        <f>1/3</f>
        <v>0.33333333333333331</v>
      </c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24">
        <f>1/3</f>
        <v>0.33333333333333331</v>
      </c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6"/>
      <c r="BN11" s="224">
        <f>1/3</f>
        <v>0.33333333333333331</v>
      </c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6"/>
      <c r="CS11" s="6">
        <f t="shared" ref="CS11:CS36" si="0">E11*F13</f>
        <v>0</v>
      </c>
      <c r="CT11" s="6">
        <f t="shared" ref="CT11:CT36" si="1">E11*AJ13</f>
        <v>0</v>
      </c>
      <c r="CU11" s="6">
        <f t="shared" ref="CU11:CU36" si="2">E11*BN13</f>
        <v>0</v>
      </c>
    </row>
    <row r="12" spans="1:99">
      <c r="A12" s="215">
        <f>'PLANILHA ORÇAMENTO'!A19</f>
        <v>2</v>
      </c>
      <c r="B12" s="212" t="str">
        <f>'PLANILHA ORÇAMENTO'!C19</f>
        <v>SERVIÇOS PRELIMINARES E CANTEIRO DE OBRA</v>
      </c>
      <c r="C12" s="210">
        <f>'PLANILHA ORÇAMENTO'!I31</f>
        <v>22252.339999999997</v>
      </c>
      <c r="D12" s="210">
        <f>C12*(1+BDI!$G$40)</f>
        <v>28890.843479253959</v>
      </c>
      <c r="E12" s="209">
        <f>'PLANILHA ORÇAMENTO'!K31</f>
        <v>1.6458984011212201E-2</v>
      </c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4"/>
      <c r="AJ12" s="16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4"/>
      <c r="BN12" s="16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4"/>
      <c r="CS12" s="6">
        <f t="shared" si="0"/>
        <v>5.4863280037373997E-3</v>
      </c>
      <c r="CT12" s="6">
        <f t="shared" si="1"/>
        <v>5.4863280037373997E-3</v>
      </c>
      <c r="CU12" s="6">
        <f t="shared" si="2"/>
        <v>5.4863280037373997E-3</v>
      </c>
    </row>
    <row r="13" spans="1:99" s="19" customFormat="1">
      <c r="A13" s="216"/>
      <c r="B13" s="213"/>
      <c r="C13" s="210"/>
      <c r="D13" s="210"/>
      <c r="E13" s="209"/>
      <c r="F13" s="210">
        <f>$D$12*F14</f>
        <v>9630.2811597513191</v>
      </c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>
        <f>$D$12*AJ14</f>
        <v>9630.2811597513191</v>
      </c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>
        <f>$D$12*BN14</f>
        <v>9630.2811597513191</v>
      </c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S13" s="6">
        <f>D12*F15</f>
        <v>0</v>
      </c>
      <c r="CT13" s="6">
        <f>D12*AJ15</f>
        <v>0</v>
      </c>
      <c r="CU13" s="6">
        <f>D12*BN15</f>
        <v>0</v>
      </c>
    </row>
    <row r="14" spans="1:99">
      <c r="A14" s="217"/>
      <c r="B14" s="214"/>
      <c r="C14" s="210"/>
      <c r="D14" s="210"/>
      <c r="E14" s="209"/>
      <c r="F14" s="211">
        <f>1/3</f>
        <v>0.33333333333333331</v>
      </c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>
        <f>1/3</f>
        <v>0.33333333333333331</v>
      </c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>
        <f>1/3</f>
        <v>0.33333333333333331</v>
      </c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S14" s="6">
        <f t="shared" si="0"/>
        <v>0</v>
      </c>
      <c r="CT14" s="6">
        <f t="shared" si="1"/>
        <v>0</v>
      </c>
      <c r="CU14" s="6">
        <f t="shared" si="2"/>
        <v>0</v>
      </c>
    </row>
    <row r="15" spans="1:99">
      <c r="A15" s="215">
        <f>'PLANILHA ORÇAMENTO'!A32</f>
        <v>3</v>
      </c>
      <c r="B15" s="212" t="str">
        <f>'PLANILHA ORÇAMENTO'!C32</f>
        <v xml:space="preserve">LIMPEZA E MOVIMENTAÇÃO DE TERRA </v>
      </c>
      <c r="C15" s="210">
        <f>'PLANILHA ORÇAMENTO'!I60</f>
        <v>61230.279600000002</v>
      </c>
      <c r="D15" s="210">
        <f>C15*(1+BDI!$G$40)</f>
        <v>79497.006791850072</v>
      </c>
      <c r="E15" s="209">
        <f>'PLANILHA ORÇAMENTO'!K60</f>
        <v>4.5289088380747945E-2</v>
      </c>
      <c r="F15" s="49"/>
      <c r="G15" s="50"/>
      <c r="H15" s="50"/>
      <c r="I15" s="50"/>
      <c r="J15" s="50"/>
      <c r="K15" s="50"/>
      <c r="L15" s="50"/>
      <c r="M15" s="44"/>
      <c r="N15" s="44"/>
      <c r="O15" s="44"/>
      <c r="P15" s="44"/>
      <c r="Q15" s="44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1"/>
      <c r="AJ15" s="49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1"/>
      <c r="BN15" s="49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1"/>
      <c r="CS15" s="6">
        <f t="shared" si="0"/>
        <v>4.5289088380747945E-2</v>
      </c>
      <c r="CT15" s="6">
        <f t="shared" si="1"/>
        <v>0</v>
      </c>
      <c r="CU15" s="6">
        <f t="shared" si="2"/>
        <v>0</v>
      </c>
    </row>
    <row r="16" spans="1:99" s="19" customFormat="1">
      <c r="A16" s="216"/>
      <c r="B16" s="213"/>
      <c r="C16" s="210"/>
      <c r="D16" s="210"/>
      <c r="E16" s="209"/>
      <c r="F16" s="210">
        <f>D15*F17</f>
        <v>79497.006791850072</v>
      </c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S16" s="6">
        <f>D15*F18</f>
        <v>0</v>
      </c>
      <c r="CT16" s="6">
        <f>D15*AJ18</f>
        <v>0</v>
      </c>
      <c r="CU16" s="6">
        <f>D15*BN18</f>
        <v>0</v>
      </c>
    </row>
    <row r="17" spans="1:99">
      <c r="A17" s="217"/>
      <c r="B17" s="214"/>
      <c r="C17" s="210"/>
      <c r="D17" s="210"/>
      <c r="E17" s="209"/>
      <c r="F17" s="211">
        <v>1</v>
      </c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S17" s="6">
        <f t="shared" si="0"/>
        <v>0</v>
      </c>
      <c r="CT17" s="6">
        <f t="shared" si="1"/>
        <v>0</v>
      </c>
      <c r="CU17" s="6">
        <f t="shared" si="2"/>
        <v>0</v>
      </c>
    </row>
    <row r="18" spans="1:99">
      <c r="A18" s="215">
        <f>'PLANILHA ORÇAMENTO'!A61</f>
        <v>4</v>
      </c>
      <c r="B18" s="212" t="str">
        <f>'PLANILHA ORÇAMENTO'!C61</f>
        <v xml:space="preserve">SUBLEITO, SUB-BASE, BASE E PAVIMENTAÇÃO </v>
      </c>
      <c r="C18" s="210">
        <f>'PLANILHA ORÇAMENTO'!I104</f>
        <v>953184.21137999999</v>
      </c>
      <c r="D18" s="210">
        <f>C18*(1+BDI!$G$40)</f>
        <v>1237546.0674192335</v>
      </c>
      <c r="E18" s="209">
        <f>'PLANILHA ORÇAMENTO'!K104</f>
        <v>0.70502444663542496</v>
      </c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5"/>
      <c r="AJ18" s="43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5"/>
      <c r="BN18" s="49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1"/>
      <c r="CS18" s="6">
        <f t="shared" si="0"/>
        <v>0.26438416748828436</v>
      </c>
      <c r="CT18" s="6">
        <f t="shared" si="1"/>
        <v>0.4406402791471406</v>
      </c>
      <c r="CU18" s="6">
        <f t="shared" si="2"/>
        <v>0</v>
      </c>
    </row>
    <row r="19" spans="1:99" s="19" customFormat="1">
      <c r="A19" s="216"/>
      <c r="B19" s="213"/>
      <c r="C19" s="210"/>
      <c r="D19" s="210"/>
      <c r="E19" s="209"/>
      <c r="F19" s="210">
        <f>$D$18*F20</f>
        <v>464079.77528221253</v>
      </c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>
        <f>$D$18*AJ20</f>
        <v>773466.29213702097</v>
      </c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S19" s="6">
        <f>D18*F21</f>
        <v>0</v>
      </c>
      <c r="CT19" s="6">
        <f>D18*AJ21</f>
        <v>0</v>
      </c>
      <c r="CU19" s="6">
        <f>D18*BN21</f>
        <v>0</v>
      </c>
    </row>
    <row r="20" spans="1:99">
      <c r="A20" s="217"/>
      <c r="B20" s="214"/>
      <c r="C20" s="210"/>
      <c r="D20" s="210"/>
      <c r="E20" s="209"/>
      <c r="F20" s="211">
        <f>18/48</f>
        <v>0.375</v>
      </c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>
        <f>30/48</f>
        <v>0.625</v>
      </c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S20" s="6">
        <f t="shared" si="0"/>
        <v>0</v>
      </c>
      <c r="CT20" s="6">
        <f t="shared" si="1"/>
        <v>0</v>
      </c>
      <c r="CU20" s="6">
        <f t="shared" si="2"/>
        <v>0</v>
      </c>
    </row>
    <row r="21" spans="1:99">
      <c r="A21" s="215">
        <f>'PLANILHA ORÇAMENTO'!A105</f>
        <v>5</v>
      </c>
      <c r="B21" s="227" t="str">
        <f>'PLANILHA ORÇAMENTO'!C105</f>
        <v xml:space="preserve">SINALIZAÇÃO, LIMITADORES E PINTURA - PISTA, ESTACIONAMENTOS, CALÇADAS, CANTEIROS E BICICLETÁRIO </v>
      </c>
      <c r="C21" s="210">
        <f>'PLANILHA ORÇAMENTO'!I112</f>
        <v>43094.224199999997</v>
      </c>
      <c r="D21" s="210">
        <f>C21*(1+BDI!$G$40)</f>
        <v>55950.452232083386</v>
      </c>
      <c r="E21" s="209">
        <f>'PLANILHA ORÇAMENTO'!K112</f>
        <v>3.1874721808285954E-2</v>
      </c>
      <c r="F21" s="49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1"/>
      <c r="AJ21" s="49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44"/>
      <c r="BJ21" s="44"/>
      <c r="BK21" s="44"/>
      <c r="BL21" s="44"/>
      <c r="BM21" s="45"/>
      <c r="BN21" s="43"/>
      <c r="BO21" s="44"/>
      <c r="BP21" s="44"/>
      <c r="BQ21" s="44"/>
      <c r="BR21" s="44"/>
      <c r="BS21" s="44"/>
      <c r="BT21" s="44"/>
      <c r="BU21" s="44"/>
      <c r="BV21" s="44"/>
      <c r="BW21" s="44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1"/>
      <c r="CS21" s="6">
        <f t="shared" si="0"/>
        <v>0</v>
      </c>
      <c r="CT21" s="6">
        <f t="shared" si="1"/>
        <v>1.0624907269428651E-2</v>
      </c>
      <c r="CU21" s="6">
        <f t="shared" si="2"/>
        <v>2.1249814538857301E-2</v>
      </c>
    </row>
    <row r="22" spans="1:99" s="19" customFormat="1">
      <c r="A22" s="216"/>
      <c r="B22" s="228"/>
      <c r="C22" s="210"/>
      <c r="D22" s="210"/>
      <c r="E22" s="209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10">
        <f>$D$21*AJ23</f>
        <v>18650.150744027793</v>
      </c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>
        <f>$D$21*BN23</f>
        <v>37300.301488055586</v>
      </c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S22" s="6">
        <f>D21*F24</f>
        <v>0</v>
      </c>
      <c r="CT22" s="6">
        <f>D21*AJ24</f>
        <v>0</v>
      </c>
      <c r="CU22" s="6">
        <f>D21*BN24</f>
        <v>0</v>
      </c>
    </row>
    <row r="23" spans="1:99">
      <c r="A23" s="217"/>
      <c r="B23" s="229"/>
      <c r="C23" s="210"/>
      <c r="D23" s="210"/>
      <c r="E23" s="209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>
        <f>5/15</f>
        <v>0.33333333333333331</v>
      </c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>
        <f>10/15</f>
        <v>0.66666666666666663</v>
      </c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S23" s="6">
        <f t="shared" si="0"/>
        <v>0</v>
      </c>
      <c r="CT23" s="6">
        <f t="shared" si="1"/>
        <v>0</v>
      </c>
      <c r="CU23" s="6">
        <f t="shared" si="2"/>
        <v>0</v>
      </c>
    </row>
    <row r="24" spans="1:99">
      <c r="A24" s="215">
        <f>'PLANILHA ORÇAMENTO'!A113</f>
        <v>6</v>
      </c>
      <c r="B24" s="212" t="str">
        <f>'PLANILHA ORÇAMENTO'!C113</f>
        <v xml:space="preserve">DRENAGEM </v>
      </c>
      <c r="C24" s="210">
        <f>'PLANILHA ORÇAMENTO'!I119</f>
        <v>25584.29</v>
      </c>
      <c r="D24" s="210">
        <f>C24*(1+BDI!$G$40)</f>
        <v>33216.808565653882</v>
      </c>
      <c r="E24" s="209">
        <f>'PLANILHA ORÇAMENTO'!K119</f>
        <v>1.892346692744297E-2</v>
      </c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J24" s="43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1"/>
      <c r="BN24" s="49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1"/>
      <c r="CS24" s="6">
        <f t="shared" si="0"/>
        <v>0</v>
      </c>
      <c r="CT24" s="6">
        <f t="shared" si="1"/>
        <v>1.892346692744297E-2</v>
      </c>
      <c r="CU24" s="6">
        <f t="shared" si="2"/>
        <v>0</v>
      </c>
    </row>
    <row r="25" spans="1:99" s="19" customFormat="1">
      <c r="A25" s="216"/>
      <c r="B25" s="213"/>
      <c r="C25" s="210"/>
      <c r="D25" s="210"/>
      <c r="E25" s="209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10">
        <f>D24*AJ26</f>
        <v>33216.808565653882</v>
      </c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S25" s="6">
        <f>D24*F27</f>
        <v>0</v>
      </c>
      <c r="CT25" s="6">
        <f>D24*AJ27</f>
        <v>0</v>
      </c>
      <c r="CU25" s="6">
        <f>D24*BN27</f>
        <v>0</v>
      </c>
    </row>
    <row r="26" spans="1:99" s="19" customFormat="1">
      <c r="A26" s="217"/>
      <c r="B26" s="214"/>
      <c r="C26" s="210"/>
      <c r="D26" s="210"/>
      <c r="E26" s="209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>
        <v>1</v>
      </c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S26" s="6">
        <f t="shared" si="0"/>
        <v>0</v>
      </c>
      <c r="CT26" s="6">
        <f t="shared" si="1"/>
        <v>0</v>
      </c>
      <c r="CU26" s="6">
        <f t="shared" si="2"/>
        <v>0</v>
      </c>
    </row>
    <row r="27" spans="1:99" s="19" customFormat="1">
      <c r="A27" s="215">
        <f>'PLANILHA ORÇAMENTO'!A120</f>
        <v>7</v>
      </c>
      <c r="B27" s="212" t="str">
        <f>'PLANILHA ORÇAMENTO'!C120</f>
        <v xml:space="preserve">ILUMINAÇÃO </v>
      </c>
      <c r="C27" s="210">
        <f>'PLANILHA ORÇAMENTO'!I151</f>
        <v>78605.995579499984</v>
      </c>
      <c r="D27" s="210">
        <f>C27*(1+BDI!$G$40)</f>
        <v>102056.39113990992</v>
      </c>
      <c r="E27" s="209">
        <f>'PLANILHA ORÇAMENTO'!K151</f>
        <v>5.8141068509127918E-2</v>
      </c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1"/>
      <c r="AJ27" s="49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44"/>
      <c r="BJ27" s="44"/>
      <c r="BK27" s="44"/>
      <c r="BL27" s="44"/>
      <c r="BM27" s="45"/>
      <c r="BN27" s="43"/>
      <c r="BO27" s="44"/>
      <c r="BP27" s="44"/>
      <c r="BQ27" s="44"/>
      <c r="BR27" s="44"/>
      <c r="BS27" s="44"/>
      <c r="BT27" s="44"/>
      <c r="BU27" s="44"/>
      <c r="BV27" s="44"/>
      <c r="BW27" s="44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1"/>
      <c r="CS27" s="6">
        <f t="shared" si="0"/>
        <v>0</v>
      </c>
      <c r="CT27" s="6">
        <f t="shared" si="1"/>
        <v>1.9380356169709304E-2</v>
      </c>
      <c r="CU27" s="6">
        <f t="shared" si="2"/>
        <v>3.8760712339418607E-2</v>
      </c>
    </row>
    <row r="28" spans="1:99" s="19" customFormat="1">
      <c r="A28" s="216"/>
      <c r="B28" s="213"/>
      <c r="C28" s="210"/>
      <c r="D28" s="210"/>
      <c r="E28" s="209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10">
        <f>$D$27*AJ29</f>
        <v>34018.797046636639</v>
      </c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>
        <f>$D$27*BN29</f>
        <v>68037.594093273277</v>
      </c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S28" s="6">
        <f>D27*F30</f>
        <v>0</v>
      </c>
      <c r="CT28" s="6">
        <f>D27*AJ30</f>
        <v>0</v>
      </c>
      <c r="CU28" s="6">
        <f>D27*BN30</f>
        <v>0</v>
      </c>
    </row>
    <row r="29" spans="1:99" s="19" customFormat="1">
      <c r="A29" s="217"/>
      <c r="B29" s="214"/>
      <c r="C29" s="210"/>
      <c r="D29" s="210"/>
      <c r="E29" s="209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>
        <f>5/15</f>
        <v>0.33333333333333331</v>
      </c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>
        <f>10/15</f>
        <v>0.66666666666666663</v>
      </c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S29" s="6">
        <f t="shared" si="0"/>
        <v>0</v>
      </c>
      <c r="CT29" s="6">
        <f t="shared" si="1"/>
        <v>0</v>
      </c>
      <c r="CU29" s="6">
        <f t="shared" si="2"/>
        <v>0</v>
      </c>
    </row>
    <row r="30" spans="1:99" s="19" customFormat="1">
      <c r="A30" s="215">
        <f>'PLANILHA ORÇAMENTO'!B152</f>
        <v>8</v>
      </c>
      <c r="B30" s="212" t="str">
        <f>'PLANILHA ORÇAMENTO'!C152</f>
        <v xml:space="preserve">BICICLETÁRIO </v>
      </c>
      <c r="C30" s="210">
        <f>'PLANILHA ORÇAMENTO'!I155</f>
        <v>5964.54</v>
      </c>
      <c r="D30" s="210">
        <f>C30*(1+BDI!$G$40)</f>
        <v>7743.9312704079412</v>
      </c>
      <c r="E30" s="209">
        <f>'PLANILHA ORÇAMENTO'!K155</f>
        <v>4.4116829283677864E-3</v>
      </c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1"/>
      <c r="AJ30" s="49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44"/>
      <c r="BJ30" s="44"/>
      <c r="BK30" s="44"/>
      <c r="BL30" s="44"/>
      <c r="BM30" s="45"/>
      <c r="BN30" s="49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1"/>
      <c r="CS30" s="6">
        <f t="shared" si="0"/>
        <v>0</v>
      </c>
      <c r="CT30" s="6">
        <f t="shared" si="1"/>
        <v>4.4116829283677864E-3</v>
      </c>
      <c r="CU30" s="6">
        <f t="shared" si="2"/>
        <v>0</v>
      </c>
    </row>
    <row r="31" spans="1:99" s="19" customFormat="1">
      <c r="A31" s="216"/>
      <c r="B31" s="213"/>
      <c r="C31" s="210"/>
      <c r="D31" s="210"/>
      <c r="E31" s="209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10">
        <f>D30*AJ32</f>
        <v>7743.9312704079412</v>
      </c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S31" s="6">
        <f>D30*F33</f>
        <v>0</v>
      </c>
      <c r="CT31" s="6">
        <f>D30*AJ33</f>
        <v>0</v>
      </c>
      <c r="CU31" s="6">
        <f>D30*BN33</f>
        <v>0</v>
      </c>
    </row>
    <row r="32" spans="1:99" s="19" customFormat="1">
      <c r="A32" s="217"/>
      <c r="B32" s="214"/>
      <c r="C32" s="210"/>
      <c r="D32" s="210"/>
      <c r="E32" s="209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>
        <v>1</v>
      </c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S32" s="6">
        <f t="shared" si="0"/>
        <v>0</v>
      </c>
      <c r="CT32" s="6">
        <f t="shared" si="1"/>
        <v>0</v>
      </c>
      <c r="CU32" s="6">
        <f t="shared" si="2"/>
        <v>0</v>
      </c>
    </row>
    <row r="33" spans="1:99" s="19" customFormat="1">
      <c r="A33" s="215">
        <f>'PLANILHA ORÇAMENTO'!B156</f>
        <v>9</v>
      </c>
      <c r="B33" s="212" t="str">
        <f>'PLANILHA ORÇAMENTO'!C156</f>
        <v>PAISAGISMO</v>
      </c>
      <c r="C33" s="210">
        <f>'PLANILHA ORÇAMENTO'!I161</f>
        <v>21454.74</v>
      </c>
      <c r="D33" s="210">
        <f>C33*(1+BDI!$G$40)</f>
        <v>27855.296801508932</v>
      </c>
      <c r="E33" s="209">
        <f>'PLANILHA ORÇAMENTO'!K161</f>
        <v>1.5869037711302041E-2</v>
      </c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8"/>
      <c r="AJ33" s="49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1"/>
      <c r="BN33" s="49"/>
      <c r="BO33" s="50"/>
      <c r="BP33" s="50"/>
      <c r="BQ33" s="50"/>
      <c r="BR33" s="50"/>
      <c r="BS33" s="50"/>
      <c r="BT33" s="50"/>
      <c r="BU33" s="50"/>
      <c r="BV33" s="50"/>
      <c r="BW33" s="50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50"/>
      <c r="CN33" s="50"/>
      <c r="CO33" s="50"/>
      <c r="CP33" s="50"/>
      <c r="CQ33" s="51"/>
      <c r="CS33" s="6">
        <f t="shared" si="0"/>
        <v>0</v>
      </c>
      <c r="CT33" s="6">
        <f t="shared" si="1"/>
        <v>0</v>
      </c>
      <c r="CU33" s="6">
        <f t="shared" si="2"/>
        <v>1.5869037711302041E-2</v>
      </c>
    </row>
    <row r="34" spans="1:99" s="19" customFormat="1">
      <c r="A34" s="216"/>
      <c r="B34" s="213"/>
      <c r="C34" s="210"/>
      <c r="D34" s="210"/>
      <c r="E34" s="209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10">
        <f>D33*BN35</f>
        <v>27855.296801508932</v>
      </c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S34" s="6">
        <f>D33*F36</f>
        <v>0</v>
      </c>
      <c r="CT34" s="6">
        <f>D33*AJ36</f>
        <v>0</v>
      </c>
      <c r="CU34" s="6">
        <f>D33*BN36</f>
        <v>0</v>
      </c>
    </row>
    <row r="35" spans="1:99" s="19" customFormat="1">
      <c r="A35" s="217"/>
      <c r="B35" s="214"/>
      <c r="C35" s="210"/>
      <c r="D35" s="210"/>
      <c r="E35" s="209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>
        <v>1</v>
      </c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S35" s="6">
        <f t="shared" si="0"/>
        <v>0</v>
      </c>
      <c r="CT35" s="6">
        <f t="shared" si="1"/>
        <v>0</v>
      </c>
      <c r="CU35" s="6">
        <f t="shared" si="2"/>
        <v>0</v>
      </c>
    </row>
    <row r="36" spans="1:99">
      <c r="A36" s="215">
        <f>'PLANILHA ORÇAMENTO'!A162</f>
        <v>10</v>
      </c>
      <c r="B36" s="212" t="str">
        <f>'PLANILHA ORÇAMENTO'!C162</f>
        <v>SERVIÇOS COMPLEMENTARES</v>
      </c>
      <c r="C36" s="210">
        <f>'PLANILHA ORÇAMENTO'!I165</f>
        <v>7133.07</v>
      </c>
      <c r="D36" s="210">
        <f>C36*(1+BDI!$G$40)</f>
        <v>9261.0668764076981</v>
      </c>
      <c r="E36" s="209">
        <f>'PLANILHA ORÇAMENTO'!K165</f>
        <v>5.2759882817203681E-3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S36" s="6">
        <f t="shared" si="0"/>
        <v>1.758662760573456E-3</v>
      </c>
      <c r="CT36" s="6">
        <f t="shared" si="1"/>
        <v>1.758662760573456E-3</v>
      </c>
      <c r="CU36" s="6">
        <f t="shared" si="2"/>
        <v>1.758662760573456E-3</v>
      </c>
    </row>
    <row r="37" spans="1:99" s="19" customFormat="1">
      <c r="A37" s="216"/>
      <c r="B37" s="213"/>
      <c r="C37" s="210"/>
      <c r="D37" s="210"/>
      <c r="E37" s="209"/>
      <c r="F37" s="210">
        <f>$D$36*F38</f>
        <v>3087.0222921358991</v>
      </c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>
        <f>$D$36*AJ38</f>
        <v>3087.0222921358991</v>
      </c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>
        <f>$D$36*BN38</f>
        <v>3087.0222921358991</v>
      </c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S37" s="6">
        <f>D36*F39</f>
        <v>0</v>
      </c>
      <c r="CT37" s="6">
        <f>D36*AJ39</f>
        <v>0</v>
      </c>
      <c r="CU37" s="6">
        <f>D36*BN39</f>
        <v>0</v>
      </c>
    </row>
    <row r="38" spans="1:99">
      <c r="A38" s="217"/>
      <c r="B38" s="214"/>
      <c r="C38" s="210"/>
      <c r="D38" s="210"/>
      <c r="E38" s="209"/>
      <c r="F38" s="211">
        <f>1/3</f>
        <v>0.33333333333333331</v>
      </c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>
        <f>1/3</f>
        <v>0.33333333333333331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>
        <f>1/3</f>
        <v>0.33333333333333331</v>
      </c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S38" s="6"/>
      <c r="CT38" s="6"/>
      <c r="CU38" s="6"/>
    </row>
    <row r="39" spans="1:99"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</row>
    <row r="40" spans="1:99" s="19" customFormat="1">
      <c r="F40" s="281">
        <f>$D$41*F41</f>
        <v>614062.67235158593</v>
      </c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>
        <f>$D$41*AJ41</f>
        <v>937581.87004127051</v>
      </c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>
        <f>$D$41*BN41</f>
        <v>203679.08266036119</v>
      </c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</row>
    <row r="41" spans="1:99">
      <c r="A41" s="276" t="s">
        <v>22</v>
      </c>
      <c r="B41" s="276"/>
      <c r="C41" s="277"/>
      <c r="D41" s="278">
        <f>D9+D12+D15+D18+D21+D24+D27+D30+D33+D36</f>
        <v>1755323.6250532179</v>
      </c>
      <c r="E41" s="279">
        <f>E9+E12+E15+E18+E21+E24+E27+E30+E33+E36</f>
        <v>0.99999999999999978</v>
      </c>
      <c r="F41" s="280">
        <f>SUM(CS9:CS38)</f>
        <v>0.34982875156879906</v>
      </c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>
        <f>SUM(CT9:CT38)</f>
        <v>0.53413618814185615</v>
      </c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0"/>
      <c r="BM41" s="280"/>
      <c r="BN41" s="280">
        <f>SUM(CU9:CU38)</f>
        <v>0.11603506028934468</v>
      </c>
      <c r="BO41" s="280"/>
      <c r="BP41" s="280"/>
      <c r="BQ41" s="280"/>
      <c r="BR41" s="280"/>
      <c r="BS41" s="280"/>
      <c r="BT41" s="280"/>
      <c r="BU41" s="280"/>
      <c r="BV41" s="280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</row>
    <row r="43" spans="1:99">
      <c r="BQ43" s="6"/>
    </row>
    <row r="44" spans="1:99">
      <c r="A44" s="190" t="s">
        <v>27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</row>
    <row r="45" spans="1:99">
      <c r="A45" s="190" t="s">
        <v>15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</row>
    <row r="46" spans="1:99">
      <c r="A46" s="190" t="s">
        <v>26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</row>
    <row r="48" spans="1:99">
      <c r="E48" s="6"/>
    </row>
  </sheetData>
  <sheetProtection password="DD84" sheet="1" objects="1" scenarios="1" selectLockedCells="1" selectUnlockedCells="1"/>
  <mergeCells count="132">
    <mergeCell ref="F34:AI34"/>
    <mergeCell ref="F37:AI37"/>
    <mergeCell ref="AJ37:BM37"/>
    <mergeCell ref="BN37:CQ37"/>
    <mergeCell ref="F36:AI36"/>
    <mergeCell ref="F28:AI28"/>
    <mergeCell ref="AJ28:BM28"/>
    <mergeCell ref="F31:AI31"/>
    <mergeCell ref="AJ31:BM31"/>
    <mergeCell ref="BN34:CQ34"/>
    <mergeCell ref="D9:D11"/>
    <mergeCell ref="E9:E11"/>
    <mergeCell ref="D12:D14"/>
    <mergeCell ref="BN28:CQ28"/>
    <mergeCell ref="F16:AI16"/>
    <mergeCell ref="AJ16:BM16"/>
    <mergeCell ref="BN16:CQ16"/>
    <mergeCell ref="F19:AI19"/>
    <mergeCell ref="AJ19:BM19"/>
    <mergeCell ref="BN19:CQ19"/>
    <mergeCell ref="BN17:CQ17"/>
    <mergeCell ref="BN25:CQ25"/>
    <mergeCell ref="BN41:CQ41"/>
    <mergeCell ref="AJ41:BM41"/>
    <mergeCell ref="BN8:CQ8"/>
    <mergeCell ref="BN9:CQ9"/>
    <mergeCell ref="BN11:CQ11"/>
    <mergeCell ref="F38:AI38"/>
    <mergeCell ref="AJ8:BM8"/>
    <mergeCell ref="BN20:CQ20"/>
    <mergeCell ref="BN26:CQ26"/>
    <mergeCell ref="F32:AI32"/>
    <mergeCell ref="AJ32:BM32"/>
    <mergeCell ref="BN32:CQ32"/>
    <mergeCell ref="F35:AI35"/>
    <mergeCell ref="AJ35:BM35"/>
    <mergeCell ref="BN35:CQ35"/>
    <mergeCell ref="F10:AI10"/>
    <mergeCell ref="AJ10:BM10"/>
    <mergeCell ref="BN10:CQ10"/>
    <mergeCell ref="BN23:CQ23"/>
    <mergeCell ref="F40:AI40"/>
    <mergeCell ref="AJ40:BM40"/>
    <mergeCell ref="BN40:CQ40"/>
    <mergeCell ref="BN38:CQ38"/>
    <mergeCell ref="BN31:CQ31"/>
    <mergeCell ref="A46:CQ46"/>
    <mergeCell ref="F41:AI41"/>
    <mergeCell ref="F11:AI11"/>
    <mergeCell ref="F14:AI14"/>
    <mergeCell ref="F17:AI17"/>
    <mergeCell ref="B15:B17"/>
    <mergeCell ref="A15:A17"/>
    <mergeCell ref="A18:A20"/>
    <mergeCell ref="A36:A38"/>
    <mergeCell ref="B36:B38"/>
    <mergeCell ref="B21:B23"/>
    <mergeCell ref="B18:B20"/>
    <mergeCell ref="A9:A11"/>
    <mergeCell ref="AJ11:BM11"/>
    <mergeCell ref="F29:AI29"/>
    <mergeCell ref="AJ29:BM29"/>
    <mergeCell ref="A21:A23"/>
    <mergeCell ref="A41:B41"/>
    <mergeCell ref="A24:A26"/>
    <mergeCell ref="A27:A29"/>
    <mergeCell ref="B27:B29"/>
    <mergeCell ref="A30:A32"/>
    <mergeCell ref="B30:B32"/>
    <mergeCell ref="A33:A35"/>
    <mergeCell ref="E12:E14"/>
    <mergeCell ref="D15:D17"/>
    <mergeCell ref="C33:C35"/>
    <mergeCell ref="A44:CQ44"/>
    <mergeCell ref="A45:CQ45"/>
    <mergeCell ref="D30:D32"/>
    <mergeCell ref="E30:E32"/>
    <mergeCell ref="F20:AI20"/>
    <mergeCell ref="F23:AI23"/>
    <mergeCell ref="F26:AI26"/>
    <mergeCell ref="AJ23:BM23"/>
    <mergeCell ref="F22:AI22"/>
    <mergeCell ref="AJ22:BM22"/>
    <mergeCell ref="AJ34:BM34"/>
    <mergeCell ref="F25:AI25"/>
    <mergeCell ref="AJ25:BM25"/>
    <mergeCell ref="B24:B26"/>
    <mergeCell ref="B33:B35"/>
    <mergeCell ref="D33:D35"/>
    <mergeCell ref="E33:E35"/>
    <mergeCell ref="AJ26:BM26"/>
    <mergeCell ref="BN36:CQ36"/>
    <mergeCell ref="BN29:CQ29"/>
    <mergeCell ref="BN22:CQ22"/>
    <mergeCell ref="AJ38:BM38"/>
    <mergeCell ref="A1:CQ1"/>
    <mergeCell ref="A2:CQ2"/>
    <mergeCell ref="A3:CQ3"/>
    <mergeCell ref="F8:AI8"/>
    <mergeCell ref="AJ20:BM20"/>
    <mergeCell ref="AJ17:BM17"/>
    <mergeCell ref="B9:B11"/>
    <mergeCell ref="B12:B14"/>
    <mergeCell ref="BN14:CQ14"/>
    <mergeCell ref="A12:A14"/>
    <mergeCell ref="AJ9:BM9"/>
    <mergeCell ref="AJ13:BM13"/>
    <mergeCell ref="BN13:CQ13"/>
    <mergeCell ref="F13:AI13"/>
    <mergeCell ref="N6:U6"/>
    <mergeCell ref="AJ14:BM14"/>
    <mergeCell ref="AJ36:BM36"/>
    <mergeCell ref="C36:C38"/>
    <mergeCell ref="C9:C11"/>
    <mergeCell ref="C12:C14"/>
    <mergeCell ref="C15:C17"/>
    <mergeCell ref="C18:C20"/>
    <mergeCell ref="C21:C23"/>
    <mergeCell ref="E15:E17"/>
    <mergeCell ref="D18:D20"/>
    <mergeCell ref="E18:E20"/>
    <mergeCell ref="C24:C26"/>
    <mergeCell ref="D36:D38"/>
    <mergeCell ref="E36:E38"/>
    <mergeCell ref="D21:D23"/>
    <mergeCell ref="E21:E23"/>
    <mergeCell ref="D24:D26"/>
    <mergeCell ref="E24:E26"/>
    <mergeCell ref="D27:D29"/>
    <mergeCell ref="E27:E29"/>
    <mergeCell ref="C27:C29"/>
    <mergeCell ref="C30:C32"/>
  </mergeCells>
  <printOptions horizontalCentered="1"/>
  <pageMargins left="0.78740157480314965" right="0.19685039370078741" top="0.98425196850393704" bottom="0.59055118110236227" header="0" footer="0"/>
  <pageSetup paperSize="9" scale="80" orientation="landscape" r:id="rId1"/>
  <headerFooter>
    <oddFooter>&amp;L&amp;10&amp;K03+000PISTA DE ACESSO PROVISÓRIO, ESTACIONAMENTOS E DEMAIS ITENS - CAMPUS MONTE CARMELO&amp;R&amp;10&amp;K03+000&amp;P/&amp;N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 ORÇAMENTO</vt:lpstr>
      <vt:lpstr>COMPOSIÇÕES ANALÍTICAS</vt:lpstr>
      <vt:lpstr>BDI</vt:lpstr>
      <vt:lpstr>CRONOGRAMA</vt:lpstr>
      <vt:lpstr>BDI!Area_de_impressao</vt:lpstr>
      <vt:lpstr>'COMPOSIÇÕES ANALÍTICAS'!Area_de_impressao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Denia Caetano Melo</dc:creator>
  <cp:lastModifiedBy>deniacm</cp:lastModifiedBy>
  <cp:lastPrinted>2016-11-08T13:19:16Z</cp:lastPrinted>
  <dcterms:created xsi:type="dcterms:W3CDTF">2016-01-28T19:38:36Z</dcterms:created>
  <dcterms:modified xsi:type="dcterms:W3CDTF">2016-11-08T13:20:55Z</dcterms:modified>
</cp:coreProperties>
</file>