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835" activeTab="0"/>
  </bookViews>
  <sheets>
    <sheet name="PLANILHA" sheetId="1" r:id="rId1"/>
    <sheet name="COMPOSIÇÃO" sheetId="2" r:id="rId2"/>
    <sheet name="BDI SERV" sheetId="3" r:id="rId3"/>
  </sheets>
  <definedNames>
    <definedName name="_xlnm.Print_Area" localSheetId="2">'BDI SERV'!$A$1:$K$40</definedName>
    <definedName name="_xlnm.Print_Area" localSheetId="0">'PLANILHA'!$A$1:$J$26</definedName>
    <definedName name="_xlnm.Print_Titles" localSheetId="0">'PLANILHA'!$1:$9</definedName>
  </definedNames>
  <calcPr fullCalcOnLoad="1"/>
</workbook>
</file>

<file path=xl/comments3.xml><?xml version="1.0" encoding="utf-8"?>
<comments xmlns="http://schemas.openxmlformats.org/spreadsheetml/2006/main">
  <authors>
    <author>FR22209</author>
  </authors>
  <commentList>
    <comment ref="A1" authorId="0">
      <text>
        <r>
          <rPr>
            <b/>
            <sz val="8"/>
            <rFont val="Tahoma"/>
            <family val="2"/>
          </rPr>
          <t>FR22209:</t>
        </r>
        <r>
          <rPr>
            <sz val="8"/>
            <rFont val="Tahoma"/>
            <family val="2"/>
          </rPr>
          <t xml:space="preserve">
=(((1+SELIC)^(1/365)^Período)-1)</t>
        </r>
      </text>
    </comment>
  </commentList>
</comments>
</file>

<file path=xl/sharedStrings.xml><?xml version="1.0" encoding="utf-8"?>
<sst xmlns="http://schemas.openxmlformats.org/spreadsheetml/2006/main" count="445" uniqueCount="155">
  <si>
    <t xml:space="preserve"> 01.</t>
  </si>
  <si>
    <t>PROJETOS</t>
  </si>
  <si>
    <t xml:space="preserve"> </t>
  </si>
  <si>
    <t xml:space="preserve"> 01. 01.</t>
  </si>
  <si>
    <t>M2</t>
  </si>
  <si>
    <t xml:space="preserve"> 01. 02.</t>
  </si>
  <si>
    <t>UN</t>
  </si>
  <si>
    <t xml:space="preserve"> 01. 03.</t>
  </si>
  <si>
    <t xml:space="preserve"> 01. 04.</t>
  </si>
  <si>
    <t xml:space="preserve"> 01. 05.</t>
  </si>
  <si>
    <t xml:space="preserve"> 01. 06.</t>
  </si>
  <si>
    <t xml:space="preserve"> 01. 07.</t>
  </si>
  <si>
    <t xml:space="preserve"> 01. 08.</t>
  </si>
  <si>
    <t xml:space="preserve"> 01. 09.</t>
  </si>
  <si>
    <t>PROJETO EXECUTIVO DE IMPERMEABILIZAÇÃO - FAIXA C PR</t>
  </si>
  <si>
    <t>A1</t>
  </si>
  <si>
    <t xml:space="preserve"> 01. 10.</t>
  </si>
  <si>
    <t xml:space="preserve"> 01. 11.</t>
  </si>
  <si>
    <t>M</t>
  </si>
  <si>
    <t>UNIVERSIDADE FEDERAL DE UBERLÂNDIA</t>
  </si>
  <si>
    <t>DATA:05/05/2016</t>
  </si>
  <si>
    <t>TAXAS: LS= 90,64 %</t>
  </si>
  <si>
    <t>TOTAL ITEM 01.:</t>
  </si>
  <si>
    <t>TOTAL DA PLANILHA:</t>
  </si>
  <si>
    <t>TOTAL COM BDI:</t>
  </si>
  <si>
    <t>ÁREA TOTAL (M2): 1447,16</t>
  </si>
  <si>
    <t>DATA BASE - REGIÃO: EMOP/RJ (MES: 06/2016)</t>
  </si>
  <si>
    <t>CAMPUS MONTE CARMELO</t>
  </si>
  <si>
    <t>PLANILHA ORÇAMENTÁRIA -CONTRATAÇÃO PROJETOS COMPLEMENTARES CTAACM</t>
  </si>
  <si>
    <t xml:space="preserve">Preço de Custo       </t>
  </si>
  <si>
    <t>Total</t>
  </si>
  <si>
    <t xml:space="preserve">H     </t>
  </si>
  <si>
    <t xml:space="preserve">Custo Total    </t>
  </si>
  <si>
    <t xml:space="preserve">Custo Unitário </t>
  </si>
  <si>
    <t xml:space="preserve">Qtde           </t>
  </si>
  <si>
    <t xml:space="preserve">Unid           </t>
  </si>
  <si>
    <t xml:space="preserve">Mão de Obra                   </t>
  </si>
  <si>
    <t xml:space="preserve">Preço de Venda       </t>
  </si>
  <si>
    <t xml:space="preserve">Bonificação          </t>
  </si>
  <si>
    <t xml:space="preserve">Materiais                     </t>
  </si>
  <si>
    <t xml:space="preserve">Unid: M     </t>
  </si>
  <si>
    <t xml:space="preserve">Item:  01. 11.                 </t>
  </si>
  <si>
    <t xml:space="preserve">A1    </t>
  </si>
  <si>
    <t xml:space="preserve">Unid: A1    </t>
  </si>
  <si>
    <t xml:space="preserve">Item:  01. 10.                 </t>
  </si>
  <si>
    <t xml:space="preserve">Item:  01. 09.                 </t>
  </si>
  <si>
    <t xml:space="preserve">Unid: M2    </t>
  </si>
  <si>
    <t xml:space="preserve">Item:  01. 08.                 </t>
  </si>
  <si>
    <t xml:space="preserve">Item:  01. 07.                 </t>
  </si>
  <si>
    <t xml:space="preserve">Item:  01. 06.                 </t>
  </si>
  <si>
    <t xml:space="preserve">Item:  01. 05.                 </t>
  </si>
  <si>
    <t xml:space="preserve">Item:  01. 04.                 </t>
  </si>
  <si>
    <t xml:space="preserve">Item:  01. 03.                 </t>
  </si>
  <si>
    <t xml:space="preserve">Unid: UN    </t>
  </si>
  <si>
    <t xml:space="preserve">Serviço:  Projeto executivo de estrutura em formato A1                 </t>
  </si>
  <si>
    <t xml:space="preserve">Item:  01. 02.                 </t>
  </si>
  <si>
    <t xml:space="preserve">Item:  01. 01.                 </t>
  </si>
  <si>
    <t xml:space="preserve">CONTRATAÇÃO CTAACM                                          </t>
  </si>
  <si>
    <t xml:space="preserve">COMPOSIÇÃO DE PREÇOS </t>
  </si>
  <si>
    <t xml:space="preserve">                            ÁREA TOTAL (M2): 1.447,16</t>
  </si>
  <si>
    <t>COMPOSIÇÃO DO BDI</t>
  </si>
  <si>
    <t>Fórmula para Integração do BDI (Bonificação e Despesas Indiretas): Conforme Acordão 2.369/2011 e  revisão 2622-37/13( TC 036.076/2011-2)</t>
  </si>
  <si>
    <t>Itens Componentes do BDI:</t>
  </si>
  <si>
    <t>1.</t>
  </si>
  <si>
    <t>Administração Central da Contratada (AC%) ......................................................</t>
  </si>
  <si>
    <t>2.</t>
  </si>
  <si>
    <t>Encargos Financeiros (EF%) .....................................................................................</t>
  </si>
  <si>
    <t>3.</t>
  </si>
  <si>
    <t>Taxa de Risco, Seguros e Garantia (RG%) ...........................................................................</t>
  </si>
  <si>
    <t>3.1</t>
  </si>
  <si>
    <t>Taxa de Risco ...............................................................................................................................</t>
  </si>
  <si>
    <t>3.2</t>
  </si>
  <si>
    <t>Seguros e Garantias ....................................................................................................</t>
  </si>
  <si>
    <t>4.</t>
  </si>
  <si>
    <t>Lucro (L%) ..........................................................................................................</t>
  </si>
  <si>
    <t>5.</t>
  </si>
  <si>
    <t>Impostos e Tributos (IT%) ............................................................................................</t>
  </si>
  <si>
    <t>PIS ...................................................................................................................</t>
  </si>
  <si>
    <t>Seguridade Social (COFINS) .............................................................................................</t>
  </si>
  <si>
    <t>Percentuais Variáveis</t>
  </si>
  <si>
    <t>CSLL .............................................................................................................</t>
  </si>
  <si>
    <t>IRPJ .............................................................................................................</t>
  </si>
  <si>
    <t>ISSQN ...........................................................................................................</t>
  </si>
  <si>
    <t>³</t>
  </si>
  <si>
    <t>Outros (especificar) ................................................................................................</t>
  </si>
  <si>
    <t>6.</t>
  </si>
  <si>
    <t>OBJETO: CONTRATAÇÃO PROJETOS COMPLEMENTARES CTAACM</t>
  </si>
  <si>
    <t>01.050.0357-0</t>
  </si>
  <si>
    <t>01.050.0114-0</t>
  </si>
  <si>
    <t>01.050.0050-A</t>
  </si>
  <si>
    <t>01.050.0151-A</t>
  </si>
  <si>
    <t>01.050.0099-0</t>
  </si>
  <si>
    <t>01.050.0088-0</t>
  </si>
  <si>
    <t>01.050.0129-A</t>
  </si>
  <si>
    <t>PROJ-EXE-330</t>
  </si>
  <si>
    <t>PROJ-EXE-405</t>
  </si>
  <si>
    <t>PROJ-EXE-285</t>
  </si>
  <si>
    <t>DATA BASE - REGIÃO: CPOS/SP (MES: 11/2015)</t>
  </si>
  <si>
    <t>DATA BASE - REGIÃO: SETOP/TRIANGULO MINEIRO E ALTO PARANAIBA (MES: 12/2015)</t>
  </si>
  <si>
    <t xml:space="preserve">EMOP </t>
  </si>
  <si>
    <t xml:space="preserve">CPOS </t>
  </si>
  <si>
    <t>SETOP</t>
  </si>
  <si>
    <t>01.17.05</t>
  </si>
  <si>
    <t>PROJETO EXECUTIVO DE ARQUITETURA,CONSIDERANDO O PROJETO BASICO EXISTENTE,PARA PREDIOS ESCOLARES E/OU ADMINISTRATIVOS DE501 ATE 3000M2,APRESENTADO EM AUTOCAD NOS PADROES DA CONTRATANTE,INCLUSIVE AS LEGALIZACOES PERTINENTES,COORDENACAO E COMPATIBILIZACAO COM OS PROJETOS COMPLEMENTARES</t>
  </si>
  <si>
    <t>PROJETO EXECUTIVO DE INSTALACAO ELETRICA PARA PREDIOS ESCOLARES E/OU ADMINISTRATIVOS DE 501 ATE 3.000M2,INCLUSIVE PROJETO BASICO,APRESENTADO EM AUTOCAD,INCLUSIVE AS LEGALIZACOES PERTINENTES</t>
  </si>
  <si>
    <t>PROJETO EXECUTIVO DE INSTALACAO DE INCENDIO E SPDA PARA PREDIOS ESCOLARES E/OU ADMINISTRATIVOS DE 501 ATE 3.000M2,INCLUSIVE PROJETO BASICO,APRESENTADO EM AUTOCAD,INCLUSIVE AS LEGALIZACOES PERTINENTES</t>
  </si>
  <si>
    <t>PROJETO EXECUTIVO DE INSTALACAO DE SEGURANCA (CFTV E SONORIZACAO),DE 501 ATE 3000M2,INCLUSIVE PROJETO BASICO,APRESENTADOEM AUTOCAD,INCLUSIVE AS LEGALIZACOES PERTINENTES</t>
  </si>
  <si>
    <t>PROJETO EXECUTIVO DE INSTALACAO HIDRAULICA PARA PREDIOS ESCOLARES E/OU ADMINISTRATIVOS DE 501 A 3.000M2,INCLUSIVE PROJETO BASICO,APRESENTADO EM AUTOCAD,INCLUSIVE AS LEGALIZACOES PERTINENTES</t>
  </si>
  <si>
    <t>PROJETO EXECUTIVO DE INSTALACAO DE ESGOTO SANITARIO E AGUASPLUVIAIS PARA PREDIOS ESCOLARES E/OU ADMINISTRATIVOS DE 501ATE 3.000M2,INCLUSIVE PROJETO BASICO,APRESENTADO EM AUTOCAD,INCLUSIVE AS LEGALIZACOES PERTINENTES</t>
  </si>
  <si>
    <t>PROJETO EXECUTIVO DE SISTEMA DE AR CONDICIONADO,INCLUSIVE PROJETO BASICO,EM AUTOCAD,EM PREDIOS COM AREA DE 501 ATE 3.000M2</t>
  </si>
  <si>
    <t>PROJETO EXECUTIVO LUMINOTÉCNICO - FAIXA C PR</t>
  </si>
  <si>
    <t xml:space="preserve">Serviço:  PROJETO EXECUTIVO DE ARQUITETURA,CONSIDERANDO O PROJETO BASICO EXISTENTE,PARA PREDIOS ESCOLARES E/OU ADMINISTRATIVOS DE501 ATE 3000M2,APRESENTADO EM AUTOCAD NOS PADROES DA CONTRATANTE,INCLUSIVE AS LEGALIZACOES PERTINENTES,COORDENACAO E COMPATIBILIZACAO COM OS PROJETOS COMPLEMENTARES </t>
  </si>
  <si>
    <t xml:space="preserve">MAO-DE-OBRA DE ARQUITETO OU ENGENHEIRO SENIOR DE CONSULTORIA, INCLUSIVE ENCARGOSSOCIAIS </t>
  </si>
  <si>
    <t xml:space="preserve">MAO-DE-OBRA DE DESENHISTA CADISTA SENIOR-PROJETO E CONSULTORIA, INCLUSIVE ENCARGOS SOCIAIS </t>
  </si>
  <si>
    <t xml:space="preserve">Coordenador mão-de-obra consul                               </t>
  </si>
  <si>
    <t xml:space="preserve">Engenheiro senior de civil     mão-de-obra consultiva        </t>
  </si>
  <si>
    <t xml:space="preserve">Engenheiro junior de civil     mão-de-obra consultiva        </t>
  </si>
  <si>
    <t xml:space="preserve">Projetista pleno - nível técni co - mão-de-obra consultiva   </t>
  </si>
  <si>
    <t xml:space="preserve">Desenhista pleno/cadista mão-  de-obra consultiva            </t>
  </si>
  <si>
    <t xml:space="preserve">Serviço:  PROJETO EXECUTIVO DE INSTALACAO ELETRICA PARA PREDIOS ESCOLARES E/OU ADMINISTRATIVOS DE 501 ATE 3.000M2,INCLUSIVE PROJETO BASICO,APRESENTADO EM AUTOCAD,INCLUSIVE AS LEGALIZACOES PERTINENTES </t>
  </si>
  <si>
    <t xml:space="preserve">Serviço:  PROJETO EXECUTIVO DE INSTALACAO DE INCENDIO E SPDA PARA PREDIOS ESCOLARES E/OU ADMINISTRATIVOS DE 501 ATE 3.000M2,INCLUSIVE PROJETO BASICO,APRESENTADO EM AUTOCAD,INCLUSIVE AS LEGALIZACOES PERTINENTES </t>
  </si>
  <si>
    <t xml:space="preserve">MAO-DE-OBRA DE ARQUITETO OU ENGENHEIRO SENIOR DE CONSULTORIA, INCLUSIVE ENCARGOSSOCIAIS DESONERADOS </t>
  </si>
  <si>
    <t xml:space="preserve">MAO-DE-OBRA DE DESENHISTA CADISTA SENIOR-PROJETO E CONSULTORIA, INCLUSIVE ENCARGOS SOCIAIS DESONERADOS </t>
  </si>
  <si>
    <t xml:space="preserve">Serviço:  PROJETO EXECUTIVO DE INSTALACAO DE SEGURANCA (CFTV E SONORIZACAO),DE 501 ATE 3000M2,INCLUSIVE PROJETO BASICO,APRESENTADOEM AUTOCAD,INCLUSIVE AS LEGALIZACOES PERTINENTES </t>
  </si>
  <si>
    <t xml:space="preserve">Serviço:  PROJETO EXECUTIVO DE INSTALACAO HIDRAULICA PARA PREDIOS ESCOLARES E/OU ADMINISTRATIVOS DE 501 A 3.000M2,INCLUSIVE PROJETO BASICO,APRESENTADO EM AUTOCAD,INCLUSIVE AS LEGALIZACOES PERTINENTES </t>
  </si>
  <si>
    <t xml:space="preserve">Serviço:  PROJETO EXECUTIVO DE INSTALACAO DE ESGOTO SANITARIO E AGUASPLUVIAIS PARA PREDIOS ESCOLARES E/OU ADMINISTRATIVOS DE 501ATE 3.000M2,INCLUSIVE PROJETO BASICO,APRESENTADO EM AUTOCAD,INCLUSIVE AS LEGALIZACOES PERTINENTES </t>
  </si>
  <si>
    <t xml:space="preserve">Serviço:  PROJETO EXECUTIVO DE SISTEMA DE AR CONDICIONADO,INCLUSIVE PROJETO BASICO,EM AUTOCAD,EM PREDIOS COM AREA DE 501 ATE 3.000M2 </t>
  </si>
  <si>
    <t xml:space="preserve">Serviço:  PROJETO EXECUTIVO DE IMPERMEABILIZAÇÃO - FAIXA C PR </t>
  </si>
  <si>
    <t xml:space="preserve">PROJETO EXECUTIVO DE IMPERMEABILIZAÇÃO - FAIXA C PR </t>
  </si>
  <si>
    <t xml:space="preserve">Serviço:  PROJETO EXECUTIVO DE GASES MEDICINAIS - FAIXA C PR </t>
  </si>
  <si>
    <t xml:space="preserve">PROJETO EXECUTIVO DE GASES MEDICINAIS - FAIXA C PR </t>
  </si>
  <si>
    <t xml:space="preserve">Item:  01. 12.                 </t>
  </si>
  <si>
    <t xml:space="preserve">Serviço:  PROJETO EXECUTIVO LUMINOTÉCNICO - FAIXA C PR </t>
  </si>
  <si>
    <t xml:space="preserve">PROJETO EXECUTIVO LUMINOTÉCNICO - FAIXA C PR </t>
  </si>
  <si>
    <t xml:space="preserve">ITEM           </t>
  </si>
  <si>
    <t xml:space="preserve">COD. CLIENTE   </t>
  </si>
  <si>
    <t>BASE DE DADOS</t>
  </si>
  <si>
    <t xml:space="preserve">DESCRICAO      </t>
  </si>
  <si>
    <t xml:space="preserve">MATERIAIS      </t>
  </si>
  <si>
    <t xml:space="preserve">MAO DE OBRA    </t>
  </si>
  <si>
    <t xml:space="preserve">PR. UNITARIO   </t>
  </si>
  <si>
    <t xml:space="preserve">PR. TOTAL      </t>
  </si>
  <si>
    <t>UN.</t>
  </si>
  <si>
    <t>QTDE</t>
  </si>
  <si>
    <t>BDI (25,42%):</t>
  </si>
  <si>
    <t xml:space="preserve">ÁREA (M2): </t>
  </si>
  <si>
    <t>SONDAGEM A PERCUSSÃO</t>
  </si>
  <si>
    <t>SPT-SON-015</t>
  </si>
  <si>
    <t>PROJETO EXECUTIVO DE GASES  - FAIXA C PR</t>
  </si>
  <si>
    <t xml:space="preserve">Serviço:  SONDAGEM A PERCUSSÃO - FAIXA A </t>
  </si>
  <si>
    <t xml:space="preserve">SONDAGEM A PERCUSSÃO - FAIXA A </t>
  </si>
  <si>
    <t xml:space="preserve">M     </t>
  </si>
  <si>
    <t>PROJETO EXECUTIVO DE ESTRUTURA, INCLUSIVE FUNDAÇÕES EM FORMATO A1</t>
  </si>
  <si>
    <t>01. 12.</t>
  </si>
  <si>
    <r>
      <t xml:space="preserve">BDI sobre o </t>
    </r>
    <r>
      <rPr>
        <b/>
        <u val="single"/>
        <sz val="10"/>
        <rFont val="Arial"/>
        <family val="2"/>
      </rPr>
      <t>Custo Total Direto da Obra</t>
    </r>
    <r>
      <rPr>
        <b/>
        <sz val="10"/>
        <rFont val="Arial"/>
        <family val="2"/>
      </rPr>
      <t xml:space="preserve"> 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</si>
</sst>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&quot;R$&quot;\ #,##0.00"/>
    <numFmt numFmtId="170" formatCode="_-[$R$-416]\ * #,##0.00_-;\-[$R$-416]\ * #,##0.00_-;_-[$R$-416]\ * &quot;-&quot;??_-;_-@_-"/>
    <numFmt numFmtId="171" formatCode="&quot;Ativar&quot;;&quot;Ativar&quot;;&quot;Desativar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2E75B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0" xfId="0" applyNumberFormat="1" applyFont="1" applyFill="1" applyBorder="1" applyAlignment="1">
      <alignment horizontal="left" vertical="center"/>
    </xf>
    <xf numFmtId="10" fontId="2" fillId="33" borderId="12" xfId="0" applyNumberFormat="1" applyFont="1" applyFill="1" applyBorder="1" applyAlignment="1">
      <alignment vertical="center" wrapText="1"/>
    </xf>
    <xf numFmtId="10" fontId="2" fillId="33" borderId="0" xfId="0" applyNumberFormat="1" applyFont="1" applyFill="1" applyBorder="1" applyAlignment="1">
      <alignment vertical="center" wrapText="1"/>
    </xf>
    <xf numFmtId="10" fontId="2" fillId="33" borderId="0" xfId="0" applyNumberFormat="1" applyFont="1" applyFill="1" applyBorder="1" applyAlignment="1">
      <alignment vertical="center"/>
    </xf>
    <xf numFmtId="10" fontId="2" fillId="33" borderId="0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4" fillId="0" borderId="0" xfId="50" applyFont="1">
      <alignment vertical="top"/>
      <protection/>
    </xf>
    <xf numFmtId="10" fontId="2" fillId="33" borderId="10" xfId="0" applyNumberFormat="1" applyFont="1" applyFill="1" applyBorder="1" applyAlignment="1">
      <alignment horizontal="center" vertical="center"/>
    </xf>
    <xf numFmtId="10" fontId="2" fillId="33" borderId="14" xfId="0" applyNumberFormat="1" applyFont="1" applyFill="1" applyBorder="1" applyAlignment="1">
      <alignment horizontal="center" vertical="center"/>
    </xf>
    <xf numFmtId="10" fontId="2" fillId="33" borderId="14" xfId="0" applyNumberFormat="1" applyFont="1" applyFill="1" applyBorder="1" applyAlignment="1">
      <alignment horizontal="left" vertical="center"/>
    </xf>
    <xf numFmtId="10" fontId="2" fillId="33" borderId="14" xfId="0" applyNumberFormat="1" applyFont="1" applyFill="1" applyBorder="1" applyAlignment="1">
      <alignment vertical="center"/>
    </xf>
    <xf numFmtId="10" fontId="2" fillId="33" borderId="15" xfId="0" applyNumberFormat="1" applyFont="1" applyFill="1" applyBorder="1" applyAlignment="1">
      <alignment horizontal="center" vertical="center"/>
    </xf>
    <xf numFmtId="0" fontId="4" fillId="0" borderId="10" xfId="50" applyFont="1" applyBorder="1" applyAlignment="1">
      <alignment vertical="center"/>
      <protection/>
    </xf>
    <xf numFmtId="0" fontId="4" fillId="0" borderId="10" xfId="50" applyFont="1" applyFill="1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4" fontId="0" fillId="33" borderId="0" xfId="0" applyNumberFormat="1" applyFill="1" applyBorder="1" applyAlignment="1">
      <alignment horizontal="center" vertical="center" wrapText="1"/>
    </xf>
    <xf numFmtId="4" fontId="50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4" fontId="50" fillId="35" borderId="1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10" fontId="52" fillId="0" borderId="0" xfId="0" applyNumberFormat="1" applyFont="1" applyAlignment="1">
      <alignment wrapText="1"/>
    </xf>
    <xf numFmtId="4" fontId="52" fillId="0" borderId="0" xfId="0" applyNumberFormat="1" applyFont="1" applyAlignment="1">
      <alignment wrapText="1"/>
    </xf>
    <xf numFmtId="0" fontId="3" fillId="0" borderId="0" xfId="50" applyFont="1" applyFill="1" applyBorder="1" applyAlignment="1" quotePrefix="1">
      <alignment horizontal="right" vertical="center"/>
      <protection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Border="1" applyAlignment="1" quotePrefix="1">
      <alignment horizontal="left" vertical="center"/>
      <protection/>
    </xf>
    <xf numFmtId="10" fontId="3" fillId="0" borderId="0" xfId="53" applyNumberFormat="1" applyFont="1" applyFill="1" applyBorder="1" applyAlignment="1">
      <alignment vertical="center"/>
    </xf>
    <xf numFmtId="0" fontId="3" fillId="0" borderId="0" xfId="50" applyFont="1" applyFill="1" applyBorder="1" applyAlignment="1">
      <alignment horizontal="left" vertical="center"/>
      <protection/>
    </xf>
    <xf numFmtId="0" fontId="52" fillId="33" borderId="17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3" fillId="0" borderId="0" xfId="0" applyFont="1" applyAlignment="1">
      <alignment/>
    </xf>
    <xf numFmtId="0" fontId="9" fillId="0" borderId="1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10" fillId="0" borderId="0" xfId="50" applyFont="1" applyFill="1" applyBorder="1" applyAlignment="1">
      <alignment vertical="center" wrapText="1"/>
      <protection/>
    </xf>
    <xf numFmtId="0" fontId="4" fillId="0" borderId="0" xfId="50" applyFont="1" applyFill="1" applyBorder="1" applyAlignment="1">
      <alignment vertical="center"/>
      <protection/>
    </xf>
    <xf numFmtId="0" fontId="4" fillId="0" borderId="12" xfId="50" applyFont="1" applyBorder="1" applyAlignment="1">
      <alignment horizontal="right" vertical="center"/>
      <protection/>
    </xf>
    <xf numFmtId="0" fontId="3" fillId="0" borderId="0" xfId="50" applyFont="1" applyFill="1" applyBorder="1" applyAlignment="1">
      <alignment horizontal="right" vertical="center"/>
      <protection/>
    </xf>
    <xf numFmtId="10" fontId="3" fillId="0" borderId="16" xfId="50" applyNumberFormat="1" applyFont="1" applyFill="1" applyBorder="1" applyAlignment="1">
      <alignment horizontal="right" vertical="center" wrapText="1"/>
      <protection/>
    </xf>
    <xf numFmtId="0" fontId="4" fillId="0" borderId="1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10" fontId="3" fillId="0" borderId="0" xfId="50" applyNumberFormat="1" applyFont="1" applyFill="1" applyBorder="1" applyAlignment="1">
      <alignment horizontal="right" vertical="center" wrapText="1"/>
      <protection/>
    </xf>
    <xf numFmtId="0" fontId="3" fillId="0" borderId="0" xfId="50" applyFont="1" applyFill="1" applyBorder="1" applyAlignment="1">
      <alignment horizontal="right" vertical="center" wrapText="1"/>
      <protection/>
    </xf>
    <xf numFmtId="0" fontId="11" fillId="0" borderId="12" xfId="50" applyFont="1" applyBorder="1" applyAlignment="1">
      <alignment horizontal="right" vertical="center"/>
      <protection/>
    </xf>
    <xf numFmtId="10" fontId="7" fillId="36" borderId="19" xfId="53" applyNumberFormat="1" applyFont="1" applyFill="1" applyBorder="1" applyAlignment="1">
      <alignment vertical="center"/>
    </xf>
    <xf numFmtId="0" fontId="4" fillId="0" borderId="18" xfId="50" applyFont="1" applyBorder="1" applyAlignment="1">
      <alignment vertical="center"/>
      <protection/>
    </xf>
    <xf numFmtId="0" fontId="3" fillId="0" borderId="14" xfId="50" applyFont="1" applyFill="1" applyBorder="1" applyAlignment="1" quotePrefix="1">
      <alignment horizontal="right" vertical="center"/>
      <protection/>
    </xf>
    <xf numFmtId="0" fontId="3" fillId="0" borderId="14" xfId="50" applyFont="1" applyFill="1" applyBorder="1" applyAlignment="1" quotePrefix="1">
      <alignment horizontal="left" vertical="center"/>
      <protection/>
    </xf>
    <xf numFmtId="10" fontId="3" fillId="0" borderId="14" xfId="53" applyNumberFormat="1" applyFont="1" applyFill="1" applyBorder="1" applyAlignment="1">
      <alignment vertical="center"/>
    </xf>
    <xf numFmtId="0" fontId="3" fillId="0" borderId="14" xfId="50" applyFont="1" applyFill="1" applyBorder="1" applyAlignment="1">
      <alignment vertical="center"/>
      <protection/>
    </xf>
    <xf numFmtId="0" fontId="50" fillId="35" borderId="16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2" xfId="0" applyNumberFormat="1" applyFont="1" applyFill="1" applyBorder="1" applyAlignment="1">
      <alignment horizontal="right" vertical="center" wrapText="1"/>
    </xf>
    <xf numFmtId="10" fontId="2" fillId="33" borderId="0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3" fillId="0" borderId="0" xfId="50" applyFont="1" applyFill="1" applyBorder="1" applyAlignment="1" quotePrefix="1">
      <alignment horizontal="left" vertical="center"/>
      <protection/>
    </xf>
    <xf numFmtId="0" fontId="3" fillId="0" borderId="10" xfId="50" applyFont="1" applyFill="1" applyBorder="1" applyAlignment="1" quotePrefix="1">
      <alignment horizontal="left" vertical="center"/>
      <protection/>
    </xf>
    <xf numFmtId="0" fontId="7" fillId="0" borderId="0" xfId="50" applyFont="1" applyFill="1" applyBorder="1" applyAlignment="1" quotePrefix="1">
      <alignment horizontal="left" vertical="center" wrapText="1"/>
      <protection/>
    </xf>
    <xf numFmtId="0" fontId="7" fillId="0" borderId="23" xfId="50" applyFont="1" applyFill="1" applyBorder="1" applyAlignment="1" quotePrefix="1">
      <alignment horizontal="left" vertical="center" wrapText="1"/>
      <protection/>
    </xf>
    <xf numFmtId="10" fontId="2" fillId="33" borderId="11" xfId="0" applyNumberFormat="1" applyFont="1" applyFill="1" applyBorder="1" applyAlignment="1">
      <alignment horizontal="center" vertical="center"/>
    </xf>
    <xf numFmtId="0" fontId="7" fillId="37" borderId="20" xfId="50" applyFont="1" applyFill="1" applyBorder="1" applyAlignment="1">
      <alignment horizontal="center" vertical="center" wrapText="1"/>
      <protection/>
    </xf>
    <xf numFmtId="0" fontId="7" fillId="37" borderId="21" xfId="50" applyFont="1" applyFill="1" applyBorder="1" applyAlignment="1">
      <alignment horizontal="center" vertical="center" wrapText="1"/>
      <protection/>
    </xf>
    <xf numFmtId="0" fontId="7" fillId="37" borderId="22" xfId="50" applyFont="1" applyFill="1" applyBorder="1" applyAlignment="1">
      <alignment horizontal="center" vertical="center" wrapText="1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 vertical="center"/>
      <protection/>
    </xf>
    <xf numFmtId="0" fontId="7" fillId="0" borderId="0" xfId="50" applyFont="1" applyBorder="1" applyAlignment="1" quotePrefix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Novo padrão - BDI e Encargos - SG_Proposta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1</xdr:col>
      <xdr:colOff>704850</xdr:colOff>
      <xdr:row>6</xdr:row>
      <xdr:rowOff>66675</xdr:rowOff>
    </xdr:to>
    <xdr:pic>
      <xdr:nvPicPr>
        <xdr:cNvPr id="1" name="Imagem 1" descr="http://upload.wikimedia.org/wikipedia/commons/thumb/6/65/Ufu_logo.svg/1024px-Ufu_logo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200025</xdr:rowOff>
    </xdr:from>
    <xdr:to>
      <xdr:col>9</xdr:col>
      <xdr:colOff>371475</xdr:colOff>
      <xdr:row>6</xdr:row>
      <xdr:rowOff>133350</xdr:rowOff>
    </xdr:to>
    <xdr:pic>
      <xdr:nvPicPr>
        <xdr:cNvPr id="2" name="Imagem 2" descr="http://3.bp.blogspot.com/_6gsTVAkXpE4/TSrtREl59aI/AAAAAAAAID8/lWa7ZRDNL98/s640/bras%25C3%25A3o+da+republica2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0225" y="200025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</xdr:row>
      <xdr:rowOff>0</xdr:rowOff>
    </xdr:from>
    <xdr:to>
      <xdr:col>4</xdr:col>
      <xdr:colOff>466725</xdr:colOff>
      <xdr:row>6</xdr:row>
      <xdr:rowOff>19050</xdr:rowOff>
    </xdr:to>
    <xdr:pic>
      <xdr:nvPicPr>
        <xdr:cNvPr id="1" name="Imagem 1" descr="http://3.bp.blogspot.com/_6gsTVAkXpE4/TSrtREl59aI/AAAAAAAAID8/lWa7ZRDNL98/s640/bras%25C3%25A3o+da+republica2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38100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0</xdr:col>
      <xdr:colOff>914400</xdr:colOff>
      <xdr:row>4</xdr:row>
      <xdr:rowOff>180975</xdr:rowOff>
    </xdr:to>
    <xdr:pic>
      <xdr:nvPicPr>
        <xdr:cNvPr id="2" name="Imagem 2" descr="http://upload.wikimedia.org/wikipedia/commons/thumb/6/65/Ufu_logo.svg/1024px-Ufu_logo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0</xdr:rowOff>
    </xdr:from>
    <xdr:to>
      <xdr:col>9</xdr:col>
      <xdr:colOff>390525</xdr:colOff>
      <xdr:row>4</xdr:row>
      <xdr:rowOff>76200</xdr:rowOff>
    </xdr:to>
    <xdr:pic>
      <xdr:nvPicPr>
        <xdr:cNvPr id="1" name="Imagem 1" descr="http://3.bp.blogspot.com/_6gsTVAkXpE4/TSrtREl59aI/AAAAAAAAID8/lWa7ZRDNL98/s640/bras%25C3%25A3o+da+republica2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24475" y="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133350</xdr:rowOff>
    </xdr:from>
    <xdr:to>
      <xdr:col>22</xdr:col>
      <xdr:colOff>190500</xdr:colOff>
      <xdr:row>46</xdr:row>
      <xdr:rowOff>28575</xdr:rowOff>
    </xdr:to>
    <xdr:pic>
      <xdr:nvPicPr>
        <xdr:cNvPr id="2" name="Picture 1033"/>
        <xdr:cNvPicPr preferRelativeResize="1">
          <a:picLocks noChangeAspect="1"/>
        </xdr:cNvPicPr>
      </xdr:nvPicPr>
      <xdr:blipFill>
        <a:blip r:embed="rId2"/>
        <a:srcRect l="32812" t="8999" r="28500" b="4443"/>
        <a:stretch>
          <a:fillRect/>
        </a:stretch>
      </xdr:blipFill>
      <xdr:spPr>
        <a:xfrm>
          <a:off x="7372350" y="133350"/>
          <a:ext cx="6029325" cy="855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19050</xdr:rowOff>
    </xdr:from>
    <xdr:to>
      <xdr:col>3</xdr:col>
      <xdr:colOff>142875</xdr:colOff>
      <xdr:row>3</xdr:row>
      <xdr:rowOff>142875</xdr:rowOff>
    </xdr:to>
    <xdr:pic>
      <xdr:nvPicPr>
        <xdr:cNvPr id="3" name="Imagem 4" descr="http://upload.wikimedia.org/wikipedia/commons/thumb/6/65/Ufu_logo.svg/1024px-Ufu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905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26"/>
  <sheetViews>
    <sheetView tabSelected="1" view="pageBreakPreview" zoomScale="80" zoomScaleSheetLayoutView="80" workbookViewId="0" topLeftCell="A9">
      <selection activeCell="D11" sqref="D11:D22"/>
    </sheetView>
  </sheetViews>
  <sheetFormatPr defaultColWidth="9.140625" defaultRowHeight="15"/>
  <cols>
    <col min="1" max="1" width="9.140625" style="30" customWidth="1"/>
    <col min="2" max="2" width="14.57421875" style="30" customWidth="1"/>
    <col min="3" max="3" width="10.421875" style="30" customWidth="1"/>
    <col min="4" max="4" width="69.28125" style="31" customWidth="1"/>
    <col min="5" max="5" width="9.140625" style="30" customWidth="1"/>
    <col min="6" max="6" width="8.7109375" style="30" bestFit="1" customWidth="1"/>
    <col min="7" max="7" width="11.00390625" style="30" bestFit="1" customWidth="1"/>
    <col min="8" max="8" width="9.28125" style="30" customWidth="1"/>
    <col min="9" max="9" width="11.57421875" style="30" customWidth="1"/>
    <col min="10" max="10" width="10.8515625" style="30" bestFit="1" customWidth="1"/>
  </cols>
  <sheetData>
    <row r="1" spans="1:10" ht="21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5.7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15.75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5">
      <c r="A4" s="24"/>
      <c r="B4" s="3"/>
      <c r="C4" s="1" t="s">
        <v>145</v>
      </c>
      <c r="D4" s="22">
        <v>1447.16</v>
      </c>
      <c r="E4" s="3"/>
      <c r="F4" s="3"/>
      <c r="G4" s="3"/>
      <c r="H4" s="3"/>
      <c r="I4" s="2"/>
      <c r="J4" s="4"/>
    </row>
    <row r="5" spans="1:10" ht="15">
      <c r="A5" s="24"/>
      <c r="B5" s="3"/>
      <c r="C5" s="1" t="s">
        <v>20</v>
      </c>
      <c r="D5" s="21"/>
      <c r="E5" s="3" t="s">
        <v>21</v>
      </c>
      <c r="F5" s="3"/>
      <c r="G5" s="3"/>
      <c r="H5" s="3"/>
      <c r="I5" s="2"/>
      <c r="J5" s="4"/>
    </row>
    <row r="6" spans="1:10" ht="15">
      <c r="A6" s="24"/>
      <c r="B6" s="3"/>
      <c r="C6" s="1" t="s">
        <v>26</v>
      </c>
      <c r="D6" s="21"/>
      <c r="E6" s="3"/>
      <c r="F6" s="3"/>
      <c r="G6" s="3"/>
      <c r="H6" s="3"/>
      <c r="I6" s="2"/>
      <c r="J6" s="4"/>
    </row>
    <row r="7" spans="1:10" ht="15">
      <c r="A7" s="24"/>
      <c r="B7" s="3"/>
      <c r="C7" s="1" t="s">
        <v>97</v>
      </c>
      <c r="D7" s="21"/>
      <c r="E7" s="3"/>
      <c r="F7" s="3"/>
      <c r="G7" s="3"/>
      <c r="H7" s="3"/>
      <c r="I7" s="2"/>
      <c r="J7" s="4"/>
    </row>
    <row r="8" spans="1:10" ht="15">
      <c r="A8" s="24"/>
      <c r="B8" s="3"/>
      <c r="C8" s="1" t="s">
        <v>98</v>
      </c>
      <c r="D8" s="21"/>
      <c r="E8" s="3"/>
      <c r="F8" s="3"/>
      <c r="G8" s="3"/>
      <c r="H8" s="3"/>
      <c r="I8" s="2"/>
      <c r="J8" s="4"/>
    </row>
    <row r="9" spans="1:10" ht="30">
      <c r="A9" s="32" t="s">
        <v>134</v>
      </c>
      <c r="B9" s="32" t="s">
        <v>135</v>
      </c>
      <c r="C9" s="32" t="s">
        <v>136</v>
      </c>
      <c r="D9" s="32" t="s">
        <v>137</v>
      </c>
      <c r="E9" s="32" t="s">
        <v>142</v>
      </c>
      <c r="F9" s="32" t="s">
        <v>143</v>
      </c>
      <c r="G9" s="32" t="s">
        <v>138</v>
      </c>
      <c r="H9" s="32" t="s">
        <v>139</v>
      </c>
      <c r="I9" s="32" t="s">
        <v>140</v>
      </c>
      <c r="J9" s="32" t="s">
        <v>141</v>
      </c>
    </row>
    <row r="10" spans="1:10" ht="15">
      <c r="A10" s="33" t="s">
        <v>0</v>
      </c>
      <c r="B10" s="77" t="s">
        <v>1</v>
      </c>
      <c r="C10" s="78"/>
      <c r="D10" s="78"/>
      <c r="E10" s="78"/>
      <c r="F10" s="78"/>
      <c r="G10" s="78"/>
      <c r="H10" s="78"/>
      <c r="I10" s="78"/>
      <c r="J10" s="79"/>
    </row>
    <row r="11" spans="1:10" ht="75">
      <c r="A11" s="25" t="s">
        <v>3</v>
      </c>
      <c r="B11" s="25" t="s">
        <v>87</v>
      </c>
      <c r="C11" s="25" t="s">
        <v>99</v>
      </c>
      <c r="D11" s="26" t="s">
        <v>103</v>
      </c>
      <c r="E11" s="25" t="s">
        <v>4</v>
      </c>
      <c r="F11" s="27">
        <v>1447.16</v>
      </c>
      <c r="G11" s="27">
        <v>36.36</v>
      </c>
      <c r="H11" s="27">
        <v>0</v>
      </c>
      <c r="I11" s="27">
        <f aca="true" t="shared" si="0" ref="I11:I22">SUM(G11:H11)</f>
        <v>36.36</v>
      </c>
      <c r="J11" s="27">
        <f aca="true" t="shared" si="1" ref="J11:J22">TRUNC((F11*I11),2)</f>
        <v>52618.73</v>
      </c>
    </row>
    <row r="12" spans="1:10" ht="36.75" customHeight="1">
      <c r="A12" s="25" t="s">
        <v>5</v>
      </c>
      <c r="B12" s="25" t="s">
        <v>102</v>
      </c>
      <c r="C12" s="25" t="s">
        <v>100</v>
      </c>
      <c r="D12" s="28" t="s">
        <v>152</v>
      </c>
      <c r="E12" s="25" t="s">
        <v>6</v>
      </c>
      <c r="F12" s="27">
        <v>8</v>
      </c>
      <c r="G12" s="27">
        <v>2564.7</v>
      </c>
      <c r="H12" s="27">
        <v>0</v>
      </c>
      <c r="I12" s="27">
        <f t="shared" si="0"/>
        <v>2564.7</v>
      </c>
      <c r="J12" s="27">
        <f t="shared" si="1"/>
        <v>20517.6</v>
      </c>
    </row>
    <row r="13" spans="1:10" ht="60">
      <c r="A13" s="25" t="s">
        <v>7</v>
      </c>
      <c r="B13" s="25" t="s">
        <v>88</v>
      </c>
      <c r="C13" s="25" t="s">
        <v>99</v>
      </c>
      <c r="D13" s="28" t="s">
        <v>104</v>
      </c>
      <c r="E13" s="25" t="s">
        <v>4</v>
      </c>
      <c r="F13" s="27">
        <v>1447.16</v>
      </c>
      <c r="G13" s="27">
        <v>10.18</v>
      </c>
      <c r="H13" s="27">
        <v>0</v>
      </c>
      <c r="I13" s="27">
        <f t="shared" si="0"/>
        <v>10.18</v>
      </c>
      <c r="J13" s="27">
        <f t="shared" si="1"/>
        <v>14732.08</v>
      </c>
    </row>
    <row r="14" spans="1:10" ht="60">
      <c r="A14" s="25" t="s">
        <v>8</v>
      </c>
      <c r="B14" s="25" t="s">
        <v>89</v>
      </c>
      <c r="C14" s="25" t="s">
        <v>99</v>
      </c>
      <c r="D14" s="28" t="s">
        <v>105</v>
      </c>
      <c r="E14" s="25" t="s">
        <v>4</v>
      </c>
      <c r="F14" s="27">
        <v>1447.16</v>
      </c>
      <c r="G14" s="27">
        <v>0</v>
      </c>
      <c r="H14" s="27">
        <v>2.89</v>
      </c>
      <c r="I14" s="27">
        <f t="shared" si="0"/>
        <v>2.89</v>
      </c>
      <c r="J14" s="27">
        <f t="shared" si="1"/>
        <v>4182.29</v>
      </c>
    </row>
    <row r="15" spans="1:10" ht="60">
      <c r="A15" s="25" t="s">
        <v>9</v>
      </c>
      <c r="B15" s="25" t="s">
        <v>90</v>
      </c>
      <c r="C15" s="25" t="s">
        <v>99</v>
      </c>
      <c r="D15" s="28" t="s">
        <v>106</v>
      </c>
      <c r="E15" s="25" t="s">
        <v>4</v>
      </c>
      <c r="F15" s="27">
        <v>1447.16</v>
      </c>
      <c r="G15" s="27">
        <v>0</v>
      </c>
      <c r="H15" s="27">
        <v>2.41</v>
      </c>
      <c r="I15" s="27">
        <f t="shared" si="0"/>
        <v>2.41</v>
      </c>
      <c r="J15" s="27">
        <f t="shared" si="1"/>
        <v>3487.65</v>
      </c>
    </row>
    <row r="16" spans="1:10" ht="60">
      <c r="A16" s="25" t="s">
        <v>10</v>
      </c>
      <c r="B16" s="25" t="s">
        <v>91</v>
      </c>
      <c r="C16" s="25" t="s">
        <v>99</v>
      </c>
      <c r="D16" s="28" t="s">
        <v>107</v>
      </c>
      <c r="E16" s="25" t="s">
        <v>4</v>
      </c>
      <c r="F16" s="27">
        <v>1447.16</v>
      </c>
      <c r="G16" s="27">
        <v>6.06</v>
      </c>
      <c r="H16" s="27">
        <v>0</v>
      </c>
      <c r="I16" s="27">
        <f t="shared" si="0"/>
        <v>6.06</v>
      </c>
      <c r="J16" s="27">
        <f t="shared" si="1"/>
        <v>8769.78</v>
      </c>
    </row>
    <row r="17" spans="1:10" ht="60">
      <c r="A17" s="25" t="s">
        <v>11</v>
      </c>
      <c r="B17" s="25" t="s">
        <v>92</v>
      </c>
      <c r="C17" s="25" t="s">
        <v>99</v>
      </c>
      <c r="D17" s="28" t="s">
        <v>108</v>
      </c>
      <c r="E17" s="25" t="s">
        <v>4</v>
      </c>
      <c r="F17" s="27">
        <v>1447.16</v>
      </c>
      <c r="G17" s="27">
        <v>5.62</v>
      </c>
      <c r="H17" s="27">
        <v>0</v>
      </c>
      <c r="I17" s="27">
        <f t="shared" si="0"/>
        <v>5.62</v>
      </c>
      <c r="J17" s="27">
        <f t="shared" si="1"/>
        <v>8133.03</v>
      </c>
    </row>
    <row r="18" spans="1:10" ht="30">
      <c r="A18" s="25" t="s">
        <v>12</v>
      </c>
      <c r="B18" s="25" t="s">
        <v>93</v>
      </c>
      <c r="C18" s="25" t="s">
        <v>99</v>
      </c>
      <c r="D18" s="28" t="s">
        <v>109</v>
      </c>
      <c r="E18" s="25" t="s">
        <v>4</v>
      </c>
      <c r="F18" s="27">
        <v>1447.16</v>
      </c>
      <c r="G18" s="27">
        <v>0</v>
      </c>
      <c r="H18" s="27">
        <v>6.72</v>
      </c>
      <c r="I18" s="27">
        <f t="shared" si="0"/>
        <v>6.72</v>
      </c>
      <c r="J18" s="27">
        <f t="shared" si="1"/>
        <v>9724.91</v>
      </c>
    </row>
    <row r="19" spans="1:10" ht="15">
      <c r="A19" s="25" t="s">
        <v>13</v>
      </c>
      <c r="B19" s="25" t="s">
        <v>94</v>
      </c>
      <c r="C19" s="25" t="s">
        <v>101</v>
      </c>
      <c r="D19" s="28" t="s">
        <v>14</v>
      </c>
      <c r="E19" s="25" t="s">
        <v>15</v>
      </c>
      <c r="F19" s="27">
        <v>5</v>
      </c>
      <c r="G19" s="27">
        <v>1025.72</v>
      </c>
      <c r="H19" s="27">
        <v>0</v>
      </c>
      <c r="I19" s="27">
        <f t="shared" si="0"/>
        <v>1025.72</v>
      </c>
      <c r="J19" s="27">
        <f t="shared" si="1"/>
        <v>5128.6</v>
      </c>
    </row>
    <row r="20" spans="1:10" ht="15">
      <c r="A20" s="25" t="s">
        <v>16</v>
      </c>
      <c r="B20" s="25" t="s">
        <v>95</v>
      </c>
      <c r="C20" s="25" t="s">
        <v>101</v>
      </c>
      <c r="D20" s="28" t="s">
        <v>148</v>
      </c>
      <c r="E20" s="25" t="s">
        <v>15</v>
      </c>
      <c r="F20" s="27">
        <v>5</v>
      </c>
      <c r="G20" s="27">
        <v>936.25</v>
      </c>
      <c r="H20" s="27">
        <v>0</v>
      </c>
      <c r="I20" s="27">
        <f t="shared" si="0"/>
        <v>936.25</v>
      </c>
      <c r="J20" s="27">
        <f t="shared" si="1"/>
        <v>4681.25</v>
      </c>
    </row>
    <row r="21" spans="1:10" ht="15">
      <c r="A21" s="25" t="s">
        <v>17</v>
      </c>
      <c r="B21" s="29" t="s">
        <v>147</v>
      </c>
      <c r="C21" s="25" t="s">
        <v>101</v>
      </c>
      <c r="D21" s="28" t="s">
        <v>146</v>
      </c>
      <c r="E21" s="25" t="s">
        <v>18</v>
      </c>
      <c r="F21" s="27">
        <v>100</v>
      </c>
      <c r="G21" s="27">
        <v>68.17</v>
      </c>
      <c r="H21" s="27">
        <v>0</v>
      </c>
      <c r="I21" s="27">
        <f t="shared" si="0"/>
        <v>68.17</v>
      </c>
      <c r="J21" s="27">
        <f t="shared" si="1"/>
        <v>6817</v>
      </c>
    </row>
    <row r="22" spans="1:10" ht="15">
      <c r="A22" s="25" t="s">
        <v>153</v>
      </c>
      <c r="B22" s="25" t="s">
        <v>96</v>
      </c>
      <c r="C22" s="25" t="s">
        <v>101</v>
      </c>
      <c r="D22" s="28" t="s">
        <v>110</v>
      </c>
      <c r="E22" s="25" t="s">
        <v>15</v>
      </c>
      <c r="F22" s="27">
        <v>5</v>
      </c>
      <c r="G22" s="27">
        <v>442.78</v>
      </c>
      <c r="H22" s="27">
        <v>0</v>
      </c>
      <c r="I22" s="27">
        <f t="shared" si="0"/>
        <v>442.78</v>
      </c>
      <c r="J22" s="27">
        <f t="shared" si="1"/>
        <v>2213.9</v>
      </c>
    </row>
    <row r="23" spans="1:10" ht="15">
      <c r="A23" s="70" t="s">
        <v>22</v>
      </c>
      <c r="B23" s="70"/>
      <c r="C23" s="70"/>
      <c r="D23" s="70"/>
      <c r="E23" s="70"/>
      <c r="F23" s="70"/>
      <c r="G23" s="70"/>
      <c r="H23" s="70"/>
      <c r="I23" s="70"/>
      <c r="J23" s="34">
        <f>SUM(J11:J22)</f>
        <v>141006.81999999998</v>
      </c>
    </row>
    <row r="24" spans="1:10" ht="15">
      <c r="A24" s="70" t="s">
        <v>23</v>
      </c>
      <c r="B24" s="70"/>
      <c r="C24" s="70"/>
      <c r="D24" s="70"/>
      <c r="E24" s="70"/>
      <c r="F24" s="70"/>
      <c r="G24" s="70"/>
      <c r="H24" s="70"/>
      <c r="I24" s="70"/>
      <c r="J24" s="34">
        <f>J23</f>
        <v>141006.81999999998</v>
      </c>
    </row>
    <row r="25" spans="1:10" ht="15">
      <c r="A25" s="70" t="s">
        <v>144</v>
      </c>
      <c r="B25" s="70"/>
      <c r="C25" s="70"/>
      <c r="D25" s="70"/>
      <c r="E25" s="70"/>
      <c r="F25" s="70"/>
      <c r="G25" s="70"/>
      <c r="H25" s="70"/>
      <c r="I25" s="70"/>
      <c r="J25" s="34">
        <f>J24*25.42%</f>
        <v>35843.933644</v>
      </c>
    </row>
    <row r="26" spans="1:10" ht="15">
      <c r="A26" s="70" t="s">
        <v>24</v>
      </c>
      <c r="B26" s="70"/>
      <c r="C26" s="70"/>
      <c r="D26" s="70"/>
      <c r="E26" s="70"/>
      <c r="F26" s="70"/>
      <c r="G26" s="70"/>
      <c r="H26" s="70"/>
      <c r="I26" s="70"/>
      <c r="J26" s="34">
        <f>J24+J25</f>
        <v>176850.75364399998</v>
      </c>
    </row>
  </sheetData>
  <sheetProtection/>
  <mergeCells count="8">
    <mergeCell ref="A24:I24"/>
    <mergeCell ref="A25:I25"/>
    <mergeCell ref="A26:I26"/>
    <mergeCell ref="A1:J1"/>
    <mergeCell ref="A2:J2"/>
    <mergeCell ref="A3:J3"/>
    <mergeCell ref="A23:I23"/>
    <mergeCell ref="B10:J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63"/>
  <sheetViews>
    <sheetView view="pageLayout" workbookViewId="0" topLeftCell="A70">
      <selection activeCell="A5" sqref="A1:E16384"/>
    </sheetView>
  </sheetViews>
  <sheetFormatPr defaultColWidth="9.140625" defaultRowHeight="15"/>
  <cols>
    <col min="1" max="1" width="57.28125" style="37" customWidth="1"/>
    <col min="2" max="3" width="9.140625" style="37" customWidth="1"/>
    <col min="4" max="4" width="10.57421875" style="37" customWidth="1"/>
    <col min="5" max="5" width="9.140625" style="37" customWidth="1"/>
  </cols>
  <sheetData>
    <row r="1" spans="1:5" ht="15">
      <c r="A1" s="83" t="s">
        <v>19</v>
      </c>
      <c r="B1" s="84"/>
      <c r="C1" s="84"/>
      <c r="D1" s="84"/>
      <c r="E1" s="85"/>
    </row>
    <row r="2" spans="1:5" ht="15">
      <c r="A2" s="91" t="s">
        <v>28</v>
      </c>
      <c r="B2" s="92"/>
      <c r="C2" s="92"/>
      <c r="D2" s="92"/>
      <c r="E2" s="93"/>
    </row>
    <row r="3" spans="1:5" ht="15">
      <c r="A3" s="80" t="s">
        <v>58</v>
      </c>
      <c r="B3" s="81"/>
      <c r="C3" s="81"/>
      <c r="D3" s="81"/>
      <c r="E3" s="82"/>
    </row>
    <row r="4" spans="1:5" ht="15" customHeight="1">
      <c r="A4" s="88" t="s">
        <v>27</v>
      </c>
      <c r="B4" s="89"/>
      <c r="C4" s="89"/>
      <c r="D4" s="89"/>
      <c r="E4" s="90"/>
    </row>
    <row r="5" spans="1:5" ht="15">
      <c r="A5" s="7"/>
      <c r="B5" s="8"/>
      <c r="C5" s="8"/>
      <c r="D5" s="8"/>
      <c r="E5" s="38"/>
    </row>
    <row r="6" spans="1:5" ht="15">
      <c r="A6" s="86" t="s">
        <v>59</v>
      </c>
      <c r="B6" s="87"/>
      <c r="C6" s="87"/>
      <c r="D6" s="87"/>
      <c r="E6" s="39"/>
    </row>
    <row r="7" ht="12.75">
      <c r="A7" s="37" t="s">
        <v>58</v>
      </c>
    </row>
    <row r="8" ht="15">
      <c r="A8" s="37" t="s">
        <v>57</v>
      </c>
    </row>
    <row r="10" ht="15">
      <c r="A10" s="37" t="s">
        <v>56</v>
      </c>
    </row>
    <row r="11" ht="102.75">
      <c r="A11" s="36" t="s">
        <v>111</v>
      </c>
    </row>
    <row r="12" ht="15">
      <c r="A12" s="37" t="s">
        <v>46</v>
      </c>
    </row>
    <row r="14" spans="1:5" ht="26.25">
      <c r="A14" s="37" t="s">
        <v>39</v>
      </c>
      <c r="B14" s="37" t="s">
        <v>35</v>
      </c>
      <c r="C14" s="37" t="s">
        <v>34</v>
      </c>
      <c r="D14" s="37" t="s">
        <v>33</v>
      </c>
      <c r="E14" s="37" t="s">
        <v>32</v>
      </c>
    </row>
    <row r="15" spans="1:5" s="23" customFormat="1" ht="26.25">
      <c r="A15" s="36" t="s">
        <v>112</v>
      </c>
      <c r="B15" s="36" t="s">
        <v>31</v>
      </c>
      <c r="C15" s="36">
        <v>0.18639</v>
      </c>
      <c r="D15" s="36">
        <v>176.73</v>
      </c>
      <c r="E15" s="36">
        <f>ROUND((C15*D15),4)</f>
        <v>32.9407</v>
      </c>
    </row>
    <row r="16" spans="1:5" s="23" customFormat="1" ht="26.25">
      <c r="A16" s="36" t="s">
        <v>113</v>
      </c>
      <c r="B16" s="36" t="s">
        <v>31</v>
      </c>
      <c r="C16" s="36">
        <v>0.104531</v>
      </c>
      <c r="D16" s="36">
        <v>32.74</v>
      </c>
      <c r="E16" s="36">
        <f>ROUND((C16*D16),4)</f>
        <v>3.4223</v>
      </c>
    </row>
    <row r="17" spans="1:5" ht="15">
      <c r="A17" s="37" t="s">
        <v>30</v>
      </c>
      <c r="B17" s="37" t="s">
        <v>2</v>
      </c>
      <c r="C17" s="37" t="s">
        <v>2</v>
      </c>
      <c r="D17" s="37" t="s">
        <v>2</v>
      </c>
      <c r="E17" s="37">
        <f>SUM(E15:E16)</f>
        <v>36.363</v>
      </c>
    </row>
    <row r="19" spans="1:5" ht="15">
      <c r="A19" s="37" t="s">
        <v>29</v>
      </c>
      <c r="B19" s="37" t="s">
        <v>2</v>
      </c>
      <c r="C19" s="37" t="s">
        <v>2</v>
      </c>
      <c r="D19" s="37" t="s">
        <v>2</v>
      </c>
      <c r="E19" s="37">
        <f>E17</f>
        <v>36.363</v>
      </c>
    </row>
    <row r="20" spans="1:5" ht="15">
      <c r="A20" s="37" t="s">
        <v>38</v>
      </c>
      <c r="B20" s="37" t="s">
        <v>2</v>
      </c>
      <c r="C20" s="37" t="s">
        <v>2</v>
      </c>
      <c r="D20" s="40">
        <v>0</v>
      </c>
      <c r="E20" s="37">
        <f>ROUND((E19*D20),4)</f>
        <v>0</v>
      </c>
    </row>
    <row r="21" spans="1:5" ht="15">
      <c r="A21" s="37" t="s">
        <v>37</v>
      </c>
      <c r="B21" s="37" t="s">
        <v>2</v>
      </c>
      <c r="C21" s="37" t="s">
        <v>2</v>
      </c>
      <c r="D21" s="37" t="s">
        <v>2</v>
      </c>
      <c r="E21" s="37">
        <f>SUM(E19:E20)</f>
        <v>36.363</v>
      </c>
    </row>
    <row r="23" ht="15">
      <c r="A23" s="37" t="s">
        <v>55</v>
      </c>
    </row>
    <row r="24" ht="15">
      <c r="A24" s="37" t="s">
        <v>54</v>
      </c>
    </row>
    <row r="25" ht="15">
      <c r="A25" s="37" t="s">
        <v>53</v>
      </c>
    </row>
    <row r="27" spans="1:5" ht="26.25">
      <c r="A27" s="37" t="s">
        <v>39</v>
      </c>
      <c r="B27" s="37" t="s">
        <v>35</v>
      </c>
      <c r="C27" s="37" t="s">
        <v>34</v>
      </c>
      <c r="D27" s="37" t="s">
        <v>33</v>
      </c>
      <c r="E27" s="37" t="s">
        <v>32</v>
      </c>
    </row>
    <row r="28" spans="1:5" ht="15">
      <c r="A28" s="37" t="s">
        <v>114</v>
      </c>
      <c r="B28" s="37" t="s">
        <v>31</v>
      </c>
      <c r="C28" s="37">
        <v>1</v>
      </c>
      <c r="D28" s="37">
        <v>389.9</v>
      </c>
      <c r="E28" s="37">
        <f>ROUND((C28*D28),4)</f>
        <v>389.9</v>
      </c>
    </row>
    <row r="29" spans="1:5" ht="15">
      <c r="A29" s="37" t="s">
        <v>115</v>
      </c>
      <c r="B29" s="37" t="s">
        <v>31</v>
      </c>
      <c r="C29" s="37">
        <v>1.5</v>
      </c>
      <c r="D29" s="37">
        <v>251.63</v>
      </c>
      <c r="E29" s="37">
        <f>ROUND((C29*D29),4)</f>
        <v>377.445</v>
      </c>
    </row>
    <row r="30" spans="1:5" ht="15">
      <c r="A30" s="37" t="s">
        <v>116</v>
      </c>
      <c r="B30" s="37" t="s">
        <v>31</v>
      </c>
      <c r="C30" s="37">
        <v>2.1</v>
      </c>
      <c r="D30" s="37">
        <v>129.4</v>
      </c>
      <c r="E30" s="37">
        <f>ROUND((C30*D30),4)</f>
        <v>271.74</v>
      </c>
    </row>
    <row r="31" spans="1:5" ht="15">
      <c r="A31" s="37" t="s">
        <v>117</v>
      </c>
      <c r="B31" s="37" t="s">
        <v>31</v>
      </c>
      <c r="C31" s="37">
        <v>7.7</v>
      </c>
      <c r="D31" s="37">
        <v>79.79</v>
      </c>
      <c r="E31" s="37">
        <f>ROUND((C31*D31),4)</f>
        <v>614.383</v>
      </c>
    </row>
    <row r="32" spans="1:5" ht="15">
      <c r="A32" s="37" t="s">
        <v>118</v>
      </c>
      <c r="B32" s="37" t="s">
        <v>31</v>
      </c>
      <c r="C32" s="37">
        <v>12.6</v>
      </c>
      <c r="D32" s="37">
        <v>72.32</v>
      </c>
      <c r="E32" s="37">
        <f>ROUND((C32*D32),4)</f>
        <v>911.232</v>
      </c>
    </row>
    <row r="33" spans="1:5" ht="15">
      <c r="A33" s="37" t="s">
        <v>30</v>
      </c>
      <c r="B33" s="37" t="s">
        <v>2</v>
      </c>
      <c r="C33" s="37" t="s">
        <v>2</v>
      </c>
      <c r="D33" s="37" t="s">
        <v>2</v>
      </c>
      <c r="E33" s="37">
        <f>SUM(E28:E32)</f>
        <v>2564.7</v>
      </c>
    </row>
    <row r="35" spans="1:5" ht="15">
      <c r="A35" s="37" t="s">
        <v>29</v>
      </c>
      <c r="B35" s="37" t="s">
        <v>2</v>
      </c>
      <c r="C35" s="37" t="s">
        <v>2</v>
      </c>
      <c r="D35" s="37" t="s">
        <v>2</v>
      </c>
      <c r="E35" s="37">
        <f>E33</f>
        <v>2564.7</v>
      </c>
    </row>
    <row r="36" spans="1:5" ht="15">
      <c r="A36" s="37" t="s">
        <v>38</v>
      </c>
      <c r="B36" s="37" t="s">
        <v>2</v>
      </c>
      <c r="C36" s="37" t="s">
        <v>2</v>
      </c>
      <c r="D36" s="40">
        <v>0</v>
      </c>
      <c r="E36" s="37">
        <f>ROUND((E35*D36),4)</f>
        <v>0</v>
      </c>
    </row>
    <row r="37" spans="1:5" ht="15">
      <c r="A37" s="37" t="s">
        <v>37</v>
      </c>
      <c r="B37" s="37" t="s">
        <v>2</v>
      </c>
      <c r="C37" s="37" t="s">
        <v>2</v>
      </c>
      <c r="D37" s="37" t="s">
        <v>2</v>
      </c>
      <c r="E37" s="37">
        <f>SUM(E35:E36)</f>
        <v>2564.7</v>
      </c>
    </row>
    <row r="39" ht="15">
      <c r="A39" s="37" t="s">
        <v>52</v>
      </c>
    </row>
    <row r="40" ht="64.5">
      <c r="A40" s="37" t="s">
        <v>119</v>
      </c>
    </row>
    <row r="41" ht="15">
      <c r="A41" s="37" t="s">
        <v>46</v>
      </c>
    </row>
    <row r="43" spans="1:5" ht="26.25">
      <c r="A43" s="37" t="s">
        <v>39</v>
      </c>
      <c r="B43" s="37" t="s">
        <v>35</v>
      </c>
      <c r="C43" s="37" t="s">
        <v>34</v>
      </c>
      <c r="D43" s="37" t="s">
        <v>33</v>
      </c>
      <c r="E43" s="37" t="s">
        <v>32</v>
      </c>
    </row>
    <row r="44" spans="1:5" ht="26.25">
      <c r="A44" s="37" t="s">
        <v>112</v>
      </c>
      <c r="B44" s="37" t="s">
        <v>31</v>
      </c>
      <c r="C44" s="37">
        <v>0.050467</v>
      </c>
      <c r="D44" s="37">
        <v>176.73</v>
      </c>
      <c r="E44" s="37">
        <f>ROUND((C44*D44),4)</f>
        <v>8.919</v>
      </c>
    </row>
    <row r="45" spans="1:5" ht="26.25">
      <c r="A45" s="37" t="s">
        <v>113</v>
      </c>
      <c r="B45" s="37" t="s">
        <v>31</v>
      </c>
      <c r="C45" s="37">
        <v>0.038586</v>
      </c>
      <c r="D45" s="37">
        <v>32.74</v>
      </c>
      <c r="E45" s="37">
        <f>ROUND((C45*D45),4)</f>
        <v>1.2633</v>
      </c>
    </row>
    <row r="46" spans="1:5" ht="15">
      <c r="A46" s="37" t="s">
        <v>30</v>
      </c>
      <c r="B46" s="37" t="s">
        <v>2</v>
      </c>
      <c r="C46" s="37" t="s">
        <v>2</v>
      </c>
      <c r="D46" s="37" t="s">
        <v>2</v>
      </c>
      <c r="E46" s="37">
        <f>SUM(E44:E45)</f>
        <v>10.182300000000001</v>
      </c>
    </row>
    <row r="48" spans="1:5" ht="15">
      <c r="A48" s="37" t="s">
        <v>29</v>
      </c>
      <c r="B48" s="37" t="s">
        <v>2</v>
      </c>
      <c r="C48" s="37" t="s">
        <v>2</v>
      </c>
      <c r="D48" s="37" t="s">
        <v>2</v>
      </c>
      <c r="E48" s="37">
        <f>E46</f>
        <v>10.182300000000001</v>
      </c>
    </row>
    <row r="49" spans="1:5" ht="15">
      <c r="A49" s="37" t="s">
        <v>38</v>
      </c>
      <c r="B49" s="37" t="s">
        <v>2</v>
      </c>
      <c r="C49" s="37" t="s">
        <v>2</v>
      </c>
      <c r="D49" s="40">
        <v>0</v>
      </c>
      <c r="E49" s="37">
        <f>ROUND((E48*D49),4)</f>
        <v>0</v>
      </c>
    </row>
    <row r="50" spans="1:5" ht="15">
      <c r="A50" s="37" t="s">
        <v>37</v>
      </c>
      <c r="B50" s="37" t="s">
        <v>2</v>
      </c>
      <c r="C50" s="37" t="s">
        <v>2</v>
      </c>
      <c r="D50" s="37" t="s">
        <v>2</v>
      </c>
      <c r="E50" s="37">
        <f>SUM(E48:E49)</f>
        <v>10.182300000000001</v>
      </c>
    </row>
    <row r="52" ht="15">
      <c r="A52" s="37" t="s">
        <v>51</v>
      </c>
    </row>
    <row r="53" ht="64.5">
      <c r="A53" s="37" t="s">
        <v>120</v>
      </c>
    </row>
    <row r="54" ht="15">
      <c r="A54" s="37" t="s">
        <v>46</v>
      </c>
    </row>
    <row r="56" spans="1:5" ht="26.25">
      <c r="A56" s="37" t="s">
        <v>36</v>
      </c>
      <c r="B56" s="37" t="s">
        <v>35</v>
      </c>
      <c r="C56" s="37" t="s">
        <v>34</v>
      </c>
      <c r="D56" s="37" t="s">
        <v>33</v>
      </c>
      <c r="E56" s="37" t="s">
        <v>32</v>
      </c>
    </row>
    <row r="57" spans="1:5" ht="39">
      <c r="A57" s="37" t="s">
        <v>121</v>
      </c>
      <c r="B57" s="37" t="s">
        <v>31</v>
      </c>
      <c r="C57" s="37">
        <v>0.016568</v>
      </c>
      <c r="D57" s="37">
        <v>153.14</v>
      </c>
      <c r="E57" s="37">
        <f>ROUND((C57*D57),4)</f>
        <v>2.5372</v>
      </c>
    </row>
    <row r="58" spans="1:5" ht="39">
      <c r="A58" s="37" t="s">
        <v>122</v>
      </c>
      <c r="B58" s="37" t="s">
        <v>31</v>
      </c>
      <c r="C58" s="37">
        <v>0.012644</v>
      </c>
      <c r="D58" s="37">
        <v>28.37</v>
      </c>
      <c r="E58" s="37">
        <f>ROUND((C58*D58),4)</f>
        <v>0.3587</v>
      </c>
    </row>
    <row r="59" spans="1:5" ht="15">
      <c r="A59" s="37" t="s">
        <v>30</v>
      </c>
      <c r="B59" s="37" t="s">
        <v>2</v>
      </c>
      <c r="C59" s="37" t="s">
        <v>2</v>
      </c>
      <c r="D59" s="37" t="s">
        <v>2</v>
      </c>
      <c r="E59" s="37">
        <f>SUM(E57:E58)</f>
        <v>2.8959</v>
      </c>
    </row>
    <row r="61" spans="1:5" ht="15">
      <c r="A61" s="37" t="s">
        <v>29</v>
      </c>
      <c r="B61" s="37" t="s">
        <v>2</v>
      </c>
      <c r="C61" s="37" t="s">
        <v>2</v>
      </c>
      <c r="D61" s="37" t="s">
        <v>2</v>
      </c>
      <c r="E61" s="37">
        <f>E59</f>
        <v>2.8959</v>
      </c>
    </row>
    <row r="62" spans="1:5" ht="15">
      <c r="A62" s="37" t="s">
        <v>38</v>
      </c>
      <c r="B62" s="37" t="s">
        <v>2</v>
      </c>
      <c r="C62" s="37" t="s">
        <v>2</v>
      </c>
      <c r="D62" s="40">
        <v>0</v>
      </c>
      <c r="E62" s="37">
        <f>ROUND((E61*D62),4)</f>
        <v>0</v>
      </c>
    </row>
    <row r="63" spans="1:5" ht="15">
      <c r="A63" s="37" t="s">
        <v>37</v>
      </c>
      <c r="B63" s="37" t="s">
        <v>2</v>
      </c>
      <c r="C63" s="37" t="s">
        <v>2</v>
      </c>
      <c r="D63" s="37" t="s">
        <v>2</v>
      </c>
      <c r="E63" s="37">
        <f>SUM(E61:E62)</f>
        <v>2.8959</v>
      </c>
    </row>
    <row r="65" ht="15">
      <c r="A65" s="37" t="s">
        <v>50</v>
      </c>
    </row>
    <row r="66" ht="51.75">
      <c r="A66" s="37" t="s">
        <v>123</v>
      </c>
    </row>
    <row r="67" ht="15">
      <c r="A67" s="37" t="s">
        <v>46</v>
      </c>
    </row>
    <row r="69" spans="1:5" ht="26.25">
      <c r="A69" s="37" t="s">
        <v>36</v>
      </c>
      <c r="B69" s="37" t="s">
        <v>35</v>
      </c>
      <c r="C69" s="37" t="s">
        <v>34</v>
      </c>
      <c r="D69" s="37" t="s">
        <v>33</v>
      </c>
      <c r="E69" s="37" t="s">
        <v>32</v>
      </c>
    </row>
    <row r="70" spans="1:5" ht="39">
      <c r="A70" s="37" t="s">
        <v>121</v>
      </c>
      <c r="B70" s="37" t="s">
        <v>31</v>
      </c>
      <c r="C70" s="37">
        <v>0.013843</v>
      </c>
      <c r="D70" s="37">
        <v>153.14</v>
      </c>
      <c r="E70" s="37">
        <f>ROUND((C70*D70),4)</f>
        <v>2.1199</v>
      </c>
    </row>
    <row r="71" spans="1:5" ht="39">
      <c r="A71" s="37" t="s">
        <v>122</v>
      </c>
      <c r="B71" s="37" t="s">
        <v>31</v>
      </c>
      <c r="C71" s="37">
        <v>0.010573</v>
      </c>
      <c r="D71" s="37">
        <v>28.37</v>
      </c>
      <c r="E71" s="37">
        <f>ROUND((C71*D71),4)</f>
        <v>0.3</v>
      </c>
    </row>
    <row r="72" spans="1:5" ht="15">
      <c r="A72" s="37" t="s">
        <v>30</v>
      </c>
      <c r="B72" s="37" t="s">
        <v>2</v>
      </c>
      <c r="C72" s="37" t="s">
        <v>2</v>
      </c>
      <c r="D72" s="37" t="s">
        <v>2</v>
      </c>
      <c r="E72" s="37">
        <f>SUM(E70:E71)</f>
        <v>2.4198999999999997</v>
      </c>
    </row>
    <row r="74" spans="1:5" ht="15">
      <c r="A74" s="37" t="s">
        <v>29</v>
      </c>
      <c r="B74" s="37" t="s">
        <v>2</v>
      </c>
      <c r="C74" s="37" t="s">
        <v>2</v>
      </c>
      <c r="D74" s="37" t="s">
        <v>2</v>
      </c>
      <c r="E74" s="37">
        <f>E72</f>
        <v>2.4198999999999997</v>
      </c>
    </row>
    <row r="75" spans="1:5" ht="15">
      <c r="A75" s="37" t="s">
        <v>38</v>
      </c>
      <c r="B75" s="37" t="s">
        <v>2</v>
      </c>
      <c r="C75" s="37" t="s">
        <v>2</v>
      </c>
      <c r="D75" s="40">
        <v>0</v>
      </c>
      <c r="E75" s="37">
        <f>ROUND((E74*D75),4)</f>
        <v>0</v>
      </c>
    </row>
    <row r="76" spans="1:5" ht="15">
      <c r="A76" s="37" t="s">
        <v>37</v>
      </c>
      <c r="B76" s="37" t="s">
        <v>2</v>
      </c>
      <c r="C76" s="37" t="s">
        <v>2</v>
      </c>
      <c r="D76" s="37" t="s">
        <v>2</v>
      </c>
      <c r="E76" s="37">
        <f>SUM(E74:E75)</f>
        <v>2.4198999999999997</v>
      </c>
    </row>
    <row r="78" ht="15">
      <c r="A78" s="37" t="s">
        <v>49</v>
      </c>
    </row>
    <row r="79" ht="51.75">
      <c r="A79" s="37" t="s">
        <v>124</v>
      </c>
    </row>
    <row r="80" ht="15">
      <c r="A80" s="37" t="s">
        <v>46</v>
      </c>
    </row>
    <row r="82" spans="1:5" ht="26.25">
      <c r="A82" s="37" t="s">
        <v>39</v>
      </c>
      <c r="B82" s="37" t="s">
        <v>35</v>
      </c>
      <c r="C82" s="37" t="s">
        <v>34</v>
      </c>
      <c r="D82" s="37" t="s">
        <v>33</v>
      </c>
      <c r="E82" s="37" t="s">
        <v>32</v>
      </c>
    </row>
    <row r="83" spans="1:5" ht="26.25">
      <c r="A83" s="37" t="s">
        <v>112</v>
      </c>
      <c r="B83" s="37" t="s">
        <v>31</v>
      </c>
      <c r="C83" s="37">
        <v>0.030084</v>
      </c>
      <c r="D83" s="37">
        <v>176.73</v>
      </c>
      <c r="E83" s="37">
        <f>ROUND((C83*D83),4)</f>
        <v>5.3167</v>
      </c>
    </row>
    <row r="84" spans="1:5" ht="26.25">
      <c r="A84" s="37" t="s">
        <v>113</v>
      </c>
      <c r="B84" s="37" t="s">
        <v>31</v>
      </c>
      <c r="C84" s="37">
        <v>0.022999</v>
      </c>
      <c r="D84" s="37">
        <v>32.74</v>
      </c>
      <c r="E84" s="37">
        <f>ROUND((C84*D84),4)</f>
        <v>0.753</v>
      </c>
    </row>
    <row r="85" spans="1:5" ht="15">
      <c r="A85" s="37" t="s">
        <v>30</v>
      </c>
      <c r="B85" s="37" t="s">
        <v>2</v>
      </c>
      <c r="C85" s="37" t="s">
        <v>2</v>
      </c>
      <c r="D85" s="37" t="s">
        <v>2</v>
      </c>
      <c r="E85" s="37">
        <f>SUM(E83:E84)</f>
        <v>6.0697</v>
      </c>
    </row>
    <row r="87" spans="1:5" ht="15">
      <c r="A87" s="37" t="s">
        <v>29</v>
      </c>
      <c r="B87" s="37" t="s">
        <v>2</v>
      </c>
      <c r="C87" s="37" t="s">
        <v>2</v>
      </c>
      <c r="D87" s="37" t="s">
        <v>2</v>
      </c>
      <c r="E87" s="37">
        <f>E85</f>
        <v>6.0697</v>
      </c>
    </row>
    <row r="88" spans="1:5" ht="15">
      <c r="A88" s="37" t="s">
        <v>38</v>
      </c>
      <c r="B88" s="37" t="s">
        <v>2</v>
      </c>
      <c r="C88" s="37" t="s">
        <v>2</v>
      </c>
      <c r="D88" s="40">
        <v>0</v>
      </c>
      <c r="E88" s="37">
        <f>ROUND((E87*D88),4)</f>
        <v>0</v>
      </c>
    </row>
    <row r="89" spans="1:5" ht="15">
      <c r="A89" s="37" t="s">
        <v>37</v>
      </c>
      <c r="B89" s="37" t="s">
        <v>2</v>
      </c>
      <c r="C89" s="37" t="s">
        <v>2</v>
      </c>
      <c r="D89" s="37" t="s">
        <v>2</v>
      </c>
      <c r="E89" s="37">
        <f>SUM(E87:E88)</f>
        <v>6.0697</v>
      </c>
    </row>
    <row r="91" ht="15">
      <c r="A91" s="37" t="s">
        <v>48</v>
      </c>
    </row>
    <row r="92" ht="64.5">
      <c r="A92" s="37" t="s">
        <v>125</v>
      </c>
    </row>
    <row r="93" ht="15">
      <c r="A93" s="37" t="s">
        <v>46</v>
      </c>
    </row>
    <row r="95" spans="1:5" ht="26.25">
      <c r="A95" s="37" t="s">
        <v>39</v>
      </c>
      <c r="B95" s="37" t="s">
        <v>35</v>
      </c>
      <c r="C95" s="37" t="s">
        <v>34</v>
      </c>
      <c r="D95" s="37" t="s">
        <v>33</v>
      </c>
      <c r="E95" s="37" t="s">
        <v>32</v>
      </c>
    </row>
    <row r="96" spans="1:5" ht="26.25">
      <c r="A96" s="37" t="s">
        <v>112</v>
      </c>
      <c r="B96" s="37" t="s">
        <v>31</v>
      </c>
      <c r="C96" s="37">
        <v>0.028776</v>
      </c>
      <c r="D96" s="37">
        <v>176.73</v>
      </c>
      <c r="E96" s="37">
        <f>ROUND((C96*D96),4)</f>
        <v>5.0856</v>
      </c>
    </row>
    <row r="97" spans="1:5" ht="26.25">
      <c r="A97" s="37" t="s">
        <v>113</v>
      </c>
      <c r="B97" s="37" t="s">
        <v>31</v>
      </c>
      <c r="C97" s="37">
        <v>0.016568</v>
      </c>
      <c r="D97" s="37">
        <v>32.74</v>
      </c>
      <c r="E97" s="37">
        <f>ROUND((C97*D97),4)</f>
        <v>0.5424</v>
      </c>
    </row>
    <row r="98" spans="1:5" ht="15">
      <c r="A98" s="37" t="s">
        <v>30</v>
      </c>
      <c r="B98" s="37" t="s">
        <v>2</v>
      </c>
      <c r="C98" s="37" t="s">
        <v>2</v>
      </c>
      <c r="D98" s="37" t="s">
        <v>2</v>
      </c>
      <c r="E98" s="37">
        <f>SUM(E96:E97)</f>
        <v>5.628</v>
      </c>
    </row>
    <row r="100" spans="1:5" ht="15">
      <c r="A100" s="37" t="s">
        <v>29</v>
      </c>
      <c r="B100" s="37" t="s">
        <v>2</v>
      </c>
      <c r="C100" s="37" t="s">
        <v>2</v>
      </c>
      <c r="D100" s="37" t="s">
        <v>2</v>
      </c>
      <c r="E100" s="37">
        <f>E98</f>
        <v>5.628</v>
      </c>
    </row>
    <row r="101" spans="1:5" ht="15">
      <c r="A101" s="37" t="s">
        <v>38</v>
      </c>
      <c r="B101" s="37" t="s">
        <v>2</v>
      </c>
      <c r="C101" s="37" t="s">
        <v>2</v>
      </c>
      <c r="D101" s="40">
        <v>0</v>
      </c>
      <c r="E101" s="37">
        <f>ROUND((E100*D101),4)</f>
        <v>0</v>
      </c>
    </row>
    <row r="102" spans="1:5" ht="15">
      <c r="A102" s="37" t="s">
        <v>37</v>
      </c>
      <c r="B102" s="37" t="s">
        <v>2</v>
      </c>
      <c r="C102" s="37" t="s">
        <v>2</v>
      </c>
      <c r="D102" s="37" t="s">
        <v>2</v>
      </c>
      <c r="E102" s="37">
        <f>SUM(E100:E101)</f>
        <v>5.628</v>
      </c>
    </row>
    <row r="104" ht="15">
      <c r="A104" s="37" t="s">
        <v>47</v>
      </c>
    </row>
    <row r="105" ht="39">
      <c r="A105" s="37" t="s">
        <v>126</v>
      </c>
    </row>
    <row r="106" ht="15">
      <c r="A106" s="37" t="s">
        <v>46</v>
      </c>
    </row>
    <row r="108" spans="1:5" ht="26.25">
      <c r="A108" s="37" t="s">
        <v>36</v>
      </c>
      <c r="B108" s="37" t="s">
        <v>35</v>
      </c>
      <c r="C108" s="37" t="s">
        <v>34</v>
      </c>
      <c r="D108" s="37" t="s">
        <v>33</v>
      </c>
      <c r="E108" s="37" t="s">
        <v>32</v>
      </c>
    </row>
    <row r="109" spans="1:5" ht="39">
      <c r="A109" s="37" t="s">
        <v>121</v>
      </c>
      <c r="B109" s="37" t="s">
        <v>31</v>
      </c>
      <c r="C109" s="37">
        <v>0.038586</v>
      </c>
      <c r="D109" s="37">
        <v>153.14</v>
      </c>
      <c r="E109" s="37">
        <f>ROUND((C109*D109),4)</f>
        <v>5.9091</v>
      </c>
    </row>
    <row r="110" spans="1:5" ht="39">
      <c r="A110" s="37" t="s">
        <v>122</v>
      </c>
      <c r="B110" s="37" t="s">
        <v>31</v>
      </c>
      <c r="C110" s="37">
        <v>0.028885</v>
      </c>
      <c r="D110" s="37">
        <v>28.37</v>
      </c>
      <c r="E110" s="37">
        <f>ROUND((C110*D110),4)</f>
        <v>0.8195</v>
      </c>
    </row>
    <row r="111" spans="1:5" ht="15">
      <c r="A111" s="37" t="s">
        <v>30</v>
      </c>
      <c r="B111" s="37" t="s">
        <v>2</v>
      </c>
      <c r="C111" s="37" t="s">
        <v>2</v>
      </c>
      <c r="D111" s="37" t="s">
        <v>2</v>
      </c>
      <c r="E111" s="37">
        <f>SUM(E109:E110)</f>
        <v>6.728599999999999</v>
      </c>
    </row>
    <row r="113" spans="1:5" ht="15">
      <c r="A113" s="37" t="s">
        <v>29</v>
      </c>
      <c r="B113" s="37" t="s">
        <v>2</v>
      </c>
      <c r="C113" s="37" t="s">
        <v>2</v>
      </c>
      <c r="D113" s="37" t="s">
        <v>2</v>
      </c>
      <c r="E113" s="37">
        <f>E111</f>
        <v>6.728599999999999</v>
      </c>
    </row>
    <row r="114" spans="1:5" ht="15">
      <c r="A114" s="37" t="s">
        <v>38</v>
      </c>
      <c r="B114" s="37" t="s">
        <v>2</v>
      </c>
      <c r="C114" s="37" t="s">
        <v>2</v>
      </c>
      <c r="D114" s="40">
        <v>0</v>
      </c>
      <c r="E114" s="37">
        <f>ROUND((E113*D114),4)</f>
        <v>0</v>
      </c>
    </row>
    <row r="115" spans="1:5" ht="15">
      <c r="A115" s="37" t="s">
        <v>37</v>
      </c>
      <c r="B115" s="37" t="s">
        <v>2</v>
      </c>
      <c r="C115" s="37" t="s">
        <v>2</v>
      </c>
      <c r="D115" s="37" t="s">
        <v>2</v>
      </c>
      <c r="E115" s="37">
        <f>SUM(E113:E114)</f>
        <v>6.728599999999999</v>
      </c>
    </row>
    <row r="117" ht="15">
      <c r="A117" s="37" t="s">
        <v>45</v>
      </c>
    </row>
    <row r="118" ht="26.25">
      <c r="A118" s="37" t="s">
        <v>127</v>
      </c>
    </row>
    <row r="119" ht="15">
      <c r="A119" s="37" t="s">
        <v>43</v>
      </c>
    </row>
    <row r="121" spans="1:5" ht="26.25">
      <c r="A121" s="37" t="s">
        <v>39</v>
      </c>
      <c r="B121" s="37" t="s">
        <v>35</v>
      </c>
      <c r="C121" s="37" t="s">
        <v>34</v>
      </c>
      <c r="D121" s="37" t="s">
        <v>33</v>
      </c>
      <c r="E121" s="37" t="s">
        <v>32</v>
      </c>
    </row>
    <row r="122" spans="1:5" ht="15">
      <c r="A122" s="37" t="s">
        <v>128</v>
      </c>
      <c r="B122" s="37" t="s">
        <v>42</v>
      </c>
      <c r="C122" s="37">
        <v>1</v>
      </c>
      <c r="D122" s="41">
        <v>1025.72</v>
      </c>
      <c r="E122" s="37">
        <f>ROUND((C122*D122),4)</f>
        <v>1025.72</v>
      </c>
    </row>
    <row r="123" spans="1:5" ht="15">
      <c r="A123" s="37" t="s">
        <v>30</v>
      </c>
      <c r="B123" s="37" t="s">
        <v>2</v>
      </c>
      <c r="C123" s="37" t="s">
        <v>2</v>
      </c>
      <c r="D123" s="37" t="s">
        <v>2</v>
      </c>
      <c r="E123" s="37">
        <f>SUM(E122:E122)</f>
        <v>1025.72</v>
      </c>
    </row>
    <row r="125" spans="1:5" ht="15">
      <c r="A125" s="37" t="s">
        <v>29</v>
      </c>
      <c r="B125" s="37" t="s">
        <v>2</v>
      </c>
      <c r="C125" s="37" t="s">
        <v>2</v>
      </c>
      <c r="D125" s="37" t="s">
        <v>2</v>
      </c>
      <c r="E125" s="37">
        <f>E123</f>
        <v>1025.72</v>
      </c>
    </row>
    <row r="126" spans="1:5" ht="15">
      <c r="A126" s="37" t="s">
        <v>38</v>
      </c>
      <c r="B126" s="37" t="s">
        <v>2</v>
      </c>
      <c r="C126" s="37" t="s">
        <v>2</v>
      </c>
      <c r="D126" s="40">
        <v>0</v>
      </c>
      <c r="E126" s="37">
        <f>ROUND((E125*D126),4)</f>
        <v>0</v>
      </c>
    </row>
    <row r="127" spans="1:5" ht="15">
      <c r="A127" s="37" t="s">
        <v>37</v>
      </c>
      <c r="B127" s="37" t="s">
        <v>2</v>
      </c>
      <c r="C127" s="37" t="s">
        <v>2</v>
      </c>
      <c r="D127" s="37" t="s">
        <v>2</v>
      </c>
      <c r="E127" s="37">
        <f>SUM(E125:E126)</f>
        <v>1025.72</v>
      </c>
    </row>
    <row r="129" ht="15">
      <c r="A129" s="37" t="s">
        <v>44</v>
      </c>
    </row>
    <row r="130" ht="26.25">
      <c r="A130" s="37" t="s">
        <v>129</v>
      </c>
    </row>
    <row r="131" ht="15">
      <c r="A131" s="37" t="s">
        <v>43</v>
      </c>
    </row>
    <row r="133" spans="1:5" ht="26.25">
      <c r="A133" s="37" t="s">
        <v>39</v>
      </c>
      <c r="B133" s="37" t="s">
        <v>35</v>
      </c>
      <c r="C133" s="37" t="s">
        <v>34</v>
      </c>
      <c r="D133" s="37" t="s">
        <v>33</v>
      </c>
      <c r="E133" s="37" t="s">
        <v>32</v>
      </c>
    </row>
    <row r="134" spans="1:5" ht="15">
      <c r="A134" s="37" t="s">
        <v>130</v>
      </c>
      <c r="B134" s="37" t="s">
        <v>42</v>
      </c>
      <c r="C134" s="37">
        <v>1</v>
      </c>
      <c r="D134" s="37">
        <v>936.25</v>
      </c>
      <c r="E134" s="37">
        <f>ROUND((C134*D134),4)</f>
        <v>936.25</v>
      </c>
    </row>
    <row r="135" spans="1:5" ht="15">
      <c r="A135" s="37" t="s">
        <v>30</v>
      </c>
      <c r="B135" s="37" t="s">
        <v>2</v>
      </c>
      <c r="C135" s="37" t="s">
        <v>2</v>
      </c>
      <c r="D135" s="37" t="s">
        <v>2</v>
      </c>
      <c r="E135" s="37">
        <f>SUM(E134:E134)</f>
        <v>936.25</v>
      </c>
    </row>
    <row r="137" spans="1:5" ht="15">
      <c r="A137" s="37" t="s">
        <v>29</v>
      </c>
      <c r="B137" s="37" t="s">
        <v>2</v>
      </c>
      <c r="C137" s="37" t="s">
        <v>2</v>
      </c>
      <c r="D137" s="37" t="s">
        <v>2</v>
      </c>
      <c r="E137" s="37">
        <f>E135</f>
        <v>936.25</v>
      </c>
    </row>
    <row r="138" spans="1:5" ht="15">
      <c r="A138" s="37" t="s">
        <v>38</v>
      </c>
      <c r="B138" s="37" t="s">
        <v>2</v>
      </c>
      <c r="C138" s="37" t="s">
        <v>2</v>
      </c>
      <c r="D138" s="40">
        <v>0</v>
      </c>
      <c r="E138" s="37">
        <f>ROUND((E137*D138),4)</f>
        <v>0</v>
      </c>
    </row>
    <row r="139" spans="1:5" ht="15">
      <c r="A139" s="37" t="s">
        <v>37</v>
      </c>
      <c r="B139" s="37" t="s">
        <v>2</v>
      </c>
      <c r="C139" s="37" t="s">
        <v>2</v>
      </c>
      <c r="D139" s="37" t="s">
        <v>2</v>
      </c>
      <c r="E139" s="37">
        <f>SUM(E137:E138)</f>
        <v>936.25</v>
      </c>
    </row>
    <row r="141" ht="15">
      <c r="A141" s="37" t="s">
        <v>41</v>
      </c>
    </row>
    <row r="142" ht="15">
      <c r="A142" s="37" t="s">
        <v>149</v>
      </c>
    </row>
    <row r="143" ht="15">
      <c r="A143" s="37" t="s">
        <v>40</v>
      </c>
    </row>
    <row r="145" spans="1:5" ht="26.25">
      <c r="A145" s="37" t="s">
        <v>39</v>
      </c>
      <c r="B145" s="37" t="s">
        <v>35</v>
      </c>
      <c r="C145" s="37" t="s">
        <v>34</v>
      </c>
      <c r="D145" s="37" t="s">
        <v>33</v>
      </c>
      <c r="E145" s="37" t="s">
        <v>32</v>
      </c>
    </row>
    <row r="146" spans="1:5" ht="15">
      <c r="A146" s="37" t="s">
        <v>150</v>
      </c>
      <c r="B146" s="37" t="s">
        <v>151</v>
      </c>
      <c r="C146" s="37">
        <v>1</v>
      </c>
      <c r="D146" s="37">
        <v>68.17</v>
      </c>
      <c r="E146" s="37">
        <f>ROUND((C146*D146),4)</f>
        <v>68.17</v>
      </c>
    </row>
    <row r="147" spans="1:5" ht="15">
      <c r="A147" s="37" t="s">
        <v>30</v>
      </c>
      <c r="B147" s="37" t="s">
        <v>2</v>
      </c>
      <c r="C147" s="37" t="s">
        <v>2</v>
      </c>
      <c r="D147" s="37" t="s">
        <v>2</v>
      </c>
      <c r="E147" s="37">
        <f>SUM(E146:E146)</f>
        <v>68.17</v>
      </c>
    </row>
    <row r="149" spans="1:5" ht="15">
      <c r="A149" s="37" t="s">
        <v>29</v>
      </c>
      <c r="B149" s="37" t="s">
        <v>2</v>
      </c>
      <c r="C149" s="37" t="s">
        <v>2</v>
      </c>
      <c r="D149" s="37" t="s">
        <v>2</v>
      </c>
      <c r="E149" s="37">
        <f>E147</f>
        <v>68.17</v>
      </c>
    </row>
    <row r="150" spans="1:5" ht="15">
      <c r="A150" s="37" t="s">
        <v>38</v>
      </c>
      <c r="B150" s="37" t="s">
        <v>2</v>
      </c>
      <c r="C150" s="37" t="s">
        <v>2</v>
      </c>
      <c r="D150" s="40">
        <v>0</v>
      </c>
      <c r="E150" s="37">
        <f>ROUND((E149*D150),4)</f>
        <v>0</v>
      </c>
    </row>
    <row r="151" spans="1:5" ht="15">
      <c r="A151" s="37" t="s">
        <v>37</v>
      </c>
      <c r="B151" s="37" t="s">
        <v>2</v>
      </c>
      <c r="C151" s="37" t="s">
        <v>2</v>
      </c>
      <c r="D151" s="37" t="s">
        <v>2</v>
      </c>
      <c r="E151" s="37">
        <f>SUM(E149:E150)</f>
        <v>68.17</v>
      </c>
    </row>
    <row r="153" ht="15">
      <c r="A153" s="37" t="s">
        <v>131</v>
      </c>
    </row>
    <row r="154" ht="15">
      <c r="A154" s="37" t="s">
        <v>132</v>
      </c>
    </row>
    <row r="155" ht="15">
      <c r="A155" s="37" t="s">
        <v>43</v>
      </c>
    </row>
    <row r="157" spans="1:5" ht="26.25">
      <c r="A157" s="37" t="s">
        <v>39</v>
      </c>
      <c r="B157" s="37" t="s">
        <v>35</v>
      </c>
      <c r="C157" s="37" t="s">
        <v>34</v>
      </c>
      <c r="D157" s="37" t="s">
        <v>33</v>
      </c>
      <c r="E157" s="37" t="s">
        <v>32</v>
      </c>
    </row>
    <row r="158" spans="1:5" ht="15">
      <c r="A158" s="37" t="s">
        <v>133</v>
      </c>
      <c r="B158" s="37" t="s">
        <v>42</v>
      </c>
      <c r="C158" s="37">
        <v>1</v>
      </c>
      <c r="D158" s="37">
        <v>442.78</v>
      </c>
      <c r="E158" s="37">
        <f>ROUND((C158*D158),4)</f>
        <v>442.78</v>
      </c>
    </row>
    <row r="159" spans="1:5" ht="15">
      <c r="A159" s="37" t="s">
        <v>30</v>
      </c>
      <c r="B159" s="37" t="s">
        <v>2</v>
      </c>
      <c r="C159" s="37" t="s">
        <v>2</v>
      </c>
      <c r="D159" s="37" t="s">
        <v>2</v>
      </c>
      <c r="E159" s="37">
        <f>SUM(E158:E158)</f>
        <v>442.78</v>
      </c>
    </row>
    <row r="161" spans="1:5" ht="15">
      <c r="A161" s="37" t="s">
        <v>29</v>
      </c>
      <c r="B161" s="37" t="s">
        <v>2</v>
      </c>
      <c r="C161" s="37" t="s">
        <v>2</v>
      </c>
      <c r="D161" s="37" t="s">
        <v>2</v>
      </c>
      <c r="E161" s="37">
        <f>E159</f>
        <v>442.78</v>
      </c>
    </row>
    <row r="162" spans="1:5" ht="15">
      <c r="A162" s="37" t="s">
        <v>38</v>
      </c>
      <c r="B162" s="37" t="s">
        <v>2</v>
      </c>
      <c r="C162" s="37" t="s">
        <v>2</v>
      </c>
      <c r="D162" s="40">
        <v>0</v>
      </c>
      <c r="E162" s="37">
        <f>ROUND((E161*D162),4)</f>
        <v>0</v>
      </c>
    </row>
    <row r="163" spans="1:5" ht="15">
      <c r="A163" s="37" t="s">
        <v>37</v>
      </c>
      <c r="B163" s="37" t="s">
        <v>2</v>
      </c>
      <c r="C163" s="37" t="s">
        <v>2</v>
      </c>
      <c r="D163" s="37" t="s">
        <v>2</v>
      </c>
      <c r="E163" s="37">
        <f>SUM(E161:E162)</f>
        <v>442.78</v>
      </c>
    </row>
  </sheetData>
  <sheetProtection/>
  <mergeCells count="5">
    <mergeCell ref="A3:E3"/>
    <mergeCell ref="A1:E1"/>
    <mergeCell ref="A6:D6"/>
    <mergeCell ref="A4:E4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scale="96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9"/>
  <sheetViews>
    <sheetView view="pageBreakPreview" zoomScale="60" workbookViewId="0" topLeftCell="A1">
      <selection activeCell="G46" sqref="G46"/>
    </sheetView>
  </sheetViews>
  <sheetFormatPr defaultColWidth="9.140625" defaultRowHeight="15"/>
  <cols>
    <col min="1" max="1" width="4.28125" style="35" customWidth="1"/>
    <col min="2" max="2" width="3.140625" style="35" customWidth="1"/>
    <col min="3" max="3" width="9.140625" style="35" customWidth="1"/>
    <col min="4" max="4" width="8.421875" style="35" customWidth="1"/>
    <col min="5" max="5" width="10.00390625" style="35" customWidth="1"/>
    <col min="6" max="6" width="16.00390625" style="35" customWidth="1"/>
    <col min="7" max="7" width="16.7109375" style="35" customWidth="1"/>
    <col min="8" max="8" width="12.8515625" style="35" customWidth="1"/>
    <col min="9" max="9" width="8.28125" style="35" customWidth="1"/>
    <col min="10" max="10" width="6.28125" style="35" customWidth="1"/>
    <col min="11" max="11" width="2.421875" style="35" customWidth="1"/>
  </cols>
  <sheetData>
    <row r="1" spans="2:10" ht="12.75">
      <c r="B1" s="12"/>
      <c r="C1" s="47"/>
      <c r="D1" s="5"/>
      <c r="E1" s="98" t="s">
        <v>19</v>
      </c>
      <c r="F1" s="98"/>
      <c r="G1" s="98"/>
      <c r="H1" s="98"/>
      <c r="I1" s="5"/>
      <c r="J1" s="11"/>
    </row>
    <row r="2" spans="3:10" ht="12.75">
      <c r="C2" s="48"/>
      <c r="D2" s="10"/>
      <c r="E2" s="10"/>
      <c r="F2" s="9" t="s">
        <v>27</v>
      </c>
      <c r="G2" s="9"/>
      <c r="H2" s="9"/>
      <c r="I2" s="10"/>
      <c r="J2" s="13"/>
    </row>
    <row r="3" spans="3:10" ht="12.75">
      <c r="C3" s="48"/>
      <c r="D3" s="10"/>
      <c r="E3" s="10"/>
      <c r="F3" s="9"/>
      <c r="G3" s="10"/>
      <c r="H3" s="10"/>
      <c r="I3" s="10"/>
      <c r="J3" s="13"/>
    </row>
    <row r="4" spans="3:10" ht="12.75">
      <c r="C4" s="48"/>
      <c r="D4" s="6" t="s">
        <v>86</v>
      </c>
      <c r="F4" s="9"/>
      <c r="G4" s="10"/>
      <c r="H4" s="10"/>
      <c r="I4" s="10"/>
      <c r="J4" s="13"/>
    </row>
    <row r="5" spans="3:10" ht="12.75">
      <c r="C5" s="49"/>
      <c r="D5" s="14"/>
      <c r="E5" s="15" t="s">
        <v>25</v>
      </c>
      <c r="F5" s="16"/>
      <c r="G5" s="14"/>
      <c r="H5" s="14"/>
      <c r="I5" s="14"/>
      <c r="J5" s="17"/>
    </row>
    <row r="6" spans="1:10" ht="12.75">
      <c r="A6" s="50"/>
      <c r="B6" s="50"/>
      <c r="C6" s="50"/>
      <c r="D6" s="50"/>
      <c r="E6" s="50"/>
      <c r="G6" s="50"/>
      <c r="H6" s="50"/>
      <c r="I6" s="50"/>
      <c r="J6" s="50"/>
    </row>
    <row r="7" spans="1:10" ht="15">
      <c r="A7" s="50"/>
      <c r="B7" s="50"/>
      <c r="C7" s="99" t="s">
        <v>60</v>
      </c>
      <c r="D7" s="100"/>
      <c r="E7" s="100"/>
      <c r="F7" s="100"/>
      <c r="G7" s="100"/>
      <c r="H7" s="100"/>
      <c r="I7" s="100"/>
      <c r="J7" s="101"/>
    </row>
    <row r="8" spans="1:10" ht="15">
      <c r="A8" s="50"/>
      <c r="B8" s="50"/>
      <c r="C8" s="102"/>
      <c r="D8" s="103"/>
      <c r="E8" s="103"/>
      <c r="F8" s="103"/>
      <c r="G8" s="103"/>
      <c r="H8" s="103"/>
      <c r="I8" s="103"/>
      <c r="J8" s="51"/>
    </row>
    <row r="9" spans="1:10" ht="15">
      <c r="A9" s="50"/>
      <c r="B9" s="50"/>
      <c r="C9" s="52"/>
      <c r="D9" s="104" t="s">
        <v>61</v>
      </c>
      <c r="E9" s="104"/>
      <c r="F9" s="104"/>
      <c r="G9" s="104"/>
      <c r="H9" s="104"/>
      <c r="I9" s="53"/>
      <c r="J9" s="18"/>
    </row>
    <row r="10" spans="1:10" ht="23.25" customHeight="1">
      <c r="A10" s="50"/>
      <c r="B10" s="50"/>
      <c r="C10" s="52"/>
      <c r="D10" s="104"/>
      <c r="E10" s="104"/>
      <c r="F10" s="104"/>
      <c r="G10" s="104"/>
      <c r="H10" s="104"/>
      <c r="I10" s="53"/>
      <c r="J10" s="18"/>
    </row>
    <row r="11" spans="1:10" ht="15">
      <c r="A11" s="50"/>
      <c r="B11" s="50"/>
      <c r="C11" s="52"/>
      <c r="D11" s="53"/>
      <c r="E11" s="53"/>
      <c r="F11" s="53"/>
      <c r="G11" s="53"/>
      <c r="H11" s="53"/>
      <c r="I11" s="53"/>
      <c r="J11" s="18"/>
    </row>
    <row r="12" spans="1:10" ht="15">
      <c r="A12" s="50"/>
      <c r="B12" s="50"/>
      <c r="C12" s="52"/>
      <c r="D12" s="43"/>
      <c r="E12" s="54"/>
      <c r="F12" s="54"/>
      <c r="G12" s="54"/>
      <c r="H12" s="55"/>
      <c r="I12" s="55"/>
      <c r="J12" s="19"/>
    </row>
    <row r="13" spans="1:10" ht="15">
      <c r="A13" s="50"/>
      <c r="B13" s="50"/>
      <c r="C13" s="52"/>
      <c r="D13" s="43"/>
      <c r="E13" s="55"/>
      <c r="F13" s="55"/>
      <c r="G13" s="54"/>
      <c r="H13" s="55"/>
      <c r="I13" s="55"/>
      <c r="J13" s="19"/>
    </row>
    <row r="14" spans="1:10" ht="15">
      <c r="A14" s="50"/>
      <c r="B14" s="50"/>
      <c r="C14" s="52"/>
      <c r="D14" s="43"/>
      <c r="E14" s="54"/>
      <c r="F14" s="54"/>
      <c r="G14" s="54"/>
      <c r="H14" s="55"/>
      <c r="I14" s="55"/>
      <c r="J14" s="19"/>
    </row>
    <row r="15" spans="1:10" ht="15">
      <c r="A15" s="50"/>
      <c r="B15" s="50"/>
      <c r="C15" s="52"/>
      <c r="D15" s="43"/>
      <c r="E15" s="54"/>
      <c r="F15" s="54"/>
      <c r="G15" s="54"/>
      <c r="H15" s="55"/>
      <c r="I15" s="55"/>
      <c r="J15" s="19"/>
    </row>
    <row r="16" spans="1:10" ht="15">
      <c r="A16" s="50"/>
      <c r="B16" s="50"/>
      <c r="C16" s="52"/>
      <c r="D16" s="53"/>
      <c r="E16" s="53"/>
      <c r="F16" s="53"/>
      <c r="G16" s="53"/>
      <c r="H16" s="53"/>
      <c r="I16" s="53"/>
      <c r="J16" s="18"/>
    </row>
    <row r="17" spans="1:10" ht="15">
      <c r="A17" s="50"/>
      <c r="B17" s="50"/>
      <c r="C17" s="56"/>
      <c r="D17" s="44" t="s">
        <v>62</v>
      </c>
      <c r="E17" s="43"/>
      <c r="F17" s="43"/>
      <c r="G17" s="43"/>
      <c r="H17" s="43"/>
      <c r="I17" s="43"/>
      <c r="J17" s="18"/>
    </row>
    <row r="18" spans="1:10" ht="15">
      <c r="A18" s="50"/>
      <c r="B18" s="50"/>
      <c r="C18" s="52"/>
      <c r="D18" s="43"/>
      <c r="E18" s="43"/>
      <c r="F18" s="43"/>
      <c r="G18" s="43"/>
      <c r="H18" s="43"/>
      <c r="I18" s="43"/>
      <c r="J18" s="18"/>
    </row>
    <row r="19" spans="1:10" ht="15">
      <c r="A19" s="50"/>
      <c r="B19" s="50"/>
      <c r="C19" s="56"/>
      <c r="D19" s="57" t="s">
        <v>63</v>
      </c>
      <c r="E19" s="94" t="s">
        <v>64</v>
      </c>
      <c r="F19" s="94"/>
      <c r="G19" s="95"/>
      <c r="H19" s="58">
        <v>0.0448</v>
      </c>
      <c r="I19" s="46"/>
      <c r="J19" s="59"/>
    </row>
    <row r="20" spans="1:10" ht="15">
      <c r="A20" s="50"/>
      <c r="B20" s="50"/>
      <c r="C20" s="52"/>
      <c r="D20" s="57"/>
      <c r="E20" s="60"/>
      <c r="F20" s="60"/>
      <c r="G20" s="60"/>
      <c r="H20" s="61"/>
      <c r="I20" s="43"/>
      <c r="J20" s="18"/>
    </row>
    <row r="21" spans="1:10" ht="15">
      <c r="A21" s="50"/>
      <c r="B21" s="50"/>
      <c r="C21" s="52"/>
      <c r="D21" s="57" t="s">
        <v>65</v>
      </c>
      <c r="E21" s="94" t="s">
        <v>66</v>
      </c>
      <c r="F21" s="94"/>
      <c r="G21" s="95"/>
      <c r="H21" s="58">
        <v>0.0141</v>
      </c>
      <c r="I21" s="43"/>
      <c r="J21" s="18"/>
    </row>
    <row r="22" spans="1:10" ht="15">
      <c r="A22" s="50"/>
      <c r="B22" s="50"/>
      <c r="C22" s="52"/>
      <c r="D22" s="57"/>
      <c r="E22" s="62"/>
      <c r="F22" s="62"/>
      <c r="G22" s="43"/>
      <c r="H22" s="61"/>
      <c r="I22" s="43"/>
      <c r="J22" s="18"/>
    </row>
    <row r="23" spans="1:10" ht="15">
      <c r="A23" s="50"/>
      <c r="B23" s="50"/>
      <c r="C23" s="52"/>
      <c r="D23" s="57" t="s">
        <v>67</v>
      </c>
      <c r="E23" s="94" t="s">
        <v>68</v>
      </c>
      <c r="F23" s="94"/>
      <c r="G23" s="95"/>
      <c r="H23" s="58">
        <f>G24+G25</f>
        <v>0.0247</v>
      </c>
      <c r="I23" s="43"/>
      <c r="J23" s="18"/>
    </row>
    <row r="24" spans="1:10" ht="15">
      <c r="A24" s="50"/>
      <c r="B24" s="50"/>
      <c r="C24" s="52"/>
      <c r="D24" s="42" t="s">
        <v>69</v>
      </c>
      <c r="E24" s="43"/>
      <c r="F24" s="44" t="s">
        <v>70</v>
      </c>
      <c r="G24" s="45">
        <v>0.015</v>
      </c>
      <c r="H24" s="61"/>
      <c r="I24" s="43"/>
      <c r="J24" s="18"/>
    </row>
    <row r="25" spans="1:10" ht="15">
      <c r="A25" s="50"/>
      <c r="B25" s="50"/>
      <c r="C25" s="52"/>
      <c r="D25" s="42" t="s">
        <v>71</v>
      </c>
      <c r="E25" s="43"/>
      <c r="F25" s="44" t="s">
        <v>72</v>
      </c>
      <c r="G25" s="45">
        <v>0.0097</v>
      </c>
      <c r="H25" s="61"/>
      <c r="I25" s="43"/>
      <c r="J25" s="18"/>
    </row>
    <row r="26" spans="1:10" ht="15">
      <c r="A26" s="50"/>
      <c r="B26" s="50"/>
      <c r="C26" s="52"/>
      <c r="D26" s="57"/>
      <c r="E26" s="60"/>
      <c r="F26" s="60"/>
      <c r="G26" s="62"/>
      <c r="H26" s="61"/>
      <c r="I26" s="43"/>
      <c r="J26" s="18"/>
    </row>
    <row r="27" spans="1:10" ht="15">
      <c r="A27" s="50"/>
      <c r="B27" s="50"/>
      <c r="C27" s="52"/>
      <c r="D27" s="42" t="s">
        <v>73</v>
      </c>
      <c r="E27" s="94" t="s">
        <v>74</v>
      </c>
      <c r="F27" s="94"/>
      <c r="G27" s="95"/>
      <c r="H27" s="58">
        <v>0.079</v>
      </c>
      <c r="I27" s="43"/>
      <c r="J27" s="18"/>
    </row>
    <row r="28" spans="1:10" ht="15">
      <c r="A28" s="50"/>
      <c r="B28" s="50"/>
      <c r="C28" s="52"/>
      <c r="D28" s="42"/>
      <c r="E28" s="44"/>
      <c r="F28" s="44"/>
      <c r="G28" s="46"/>
      <c r="H28" s="61"/>
      <c r="I28" s="43"/>
      <c r="J28" s="18"/>
    </row>
    <row r="29" spans="1:10" ht="15">
      <c r="A29" s="50"/>
      <c r="B29" s="50"/>
      <c r="C29" s="52"/>
      <c r="D29" s="42" t="s">
        <v>75</v>
      </c>
      <c r="E29" s="94" t="s">
        <v>76</v>
      </c>
      <c r="F29" s="94"/>
      <c r="G29" s="95"/>
      <c r="H29" s="58">
        <v>0.0665</v>
      </c>
      <c r="I29" s="43"/>
      <c r="J29" s="18"/>
    </row>
    <row r="30" spans="1:10" ht="15">
      <c r="A30" s="50"/>
      <c r="B30" s="50"/>
      <c r="C30" s="52"/>
      <c r="D30" s="57"/>
      <c r="E30" s="43"/>
      <c r="F30" s="44" t="s">
        <v>77</v>
      </c>
      <c r="G30" s="45">
        <v>0.0065</v>
      </c>
      <c r="H30" s="43"/>
      <c r="I30" s="43"/>
      <c r="J30" s="18"/>
    </row>
    <row r="31" spans="1:10" ht="15">
      <c r="A31" s="50"/>
      <c r="B31" s="50"/>
      <c r="C31" s="52"/>
      <c r="D31" s="57"/>
      <c r="E31" s="43"/>
      <c r="F31" s="44" t="s">
        <v>78</v>
      </c>
      <c r="G31" s="45">
        <v>0.03</v>
      </c>
      <c r="H31" s="43"/>
      <c r="I31" s="43"/>
      <c r="J31" s="18"/>
    </row>
    <row r="32" spans="1:10" ht="15">
      <c r="A32" s="50"/>
      <c r="B32" s="50"/>
      <c r="C32" s="52"/>
      <c r="D32" s="57"/>
      <c r="E32" s="43"/>
      <c r="F32" s="46" t="s">
        <v>79</v>
      </c>
      <c r="G32" s="45"/>
      <c r="H32" s="43"/>
      <c r="I32" s="43"/>
      <c r="J32" s="18"/>
    </row>
    <row r="33" spans="1:10" ht="15">
      <c r="A33" s="50"/>
      <c r="B33" s="50"/>
      <c r="C33" s="52"/>
      <c r="D33" s="57"/>
      <c r="E33" s="43"/>
      <c r="F33" s="44" t="s">
        <v>80</v>
      </c>
      <c r="G33" s="45">
        <v>0</v>
      </c>
      <c r="H33" s="43"/>
      <c r="I33" s="43"/>
      <c r="J33" s="18"/>
    </row>
    <row r="34" spans="1:10" ht="15">
      <c r="A34" s="50"/>
      <c r="B34" s="50"/>
      <c r="C34" s="52"/>
      <c r="D34" s="57"/>
      <c r="E34" s="43"/>
      <c r="F34" s="44" t="s">
        <v>81</v>
      </c>
      <c r="G34" s="45">
        <v>0</v>
      </c>
      <c r="H34" s="43"/>
      <c r="I34" s="43"/>
      <c r="J34" s="18"/>
    </row>
    <row r="35" spans="1:10" ht="15">
      <c r="A35" s="50"/>
      <c r="B35" s="50"/>
      <c r="C35" s="63"/>
      <c r="D35" s="57"/>
      <c r="E35" s="43"/>
      <c r="F35" s="44" t="s">
        <v>82</v>
      </c>
      <c r="G35" s="45">
        <v>0.03</v>
      </c>
      <c r="H35" s="46" t="s">
        <v>83</v>
      </c>
      <c r="I35" s="43"/>
      <c r="J35" s="18"/>
    </row>
    <row r="36" spans="1:10" ht="15">
      <c r="A36" s="50"/>
      <c r="B36" s="50"/>
      <c r="C36" s="52"/>
      <c r="D36" s="57"/>
      <c r="E36" s="43"/>
      <c r="F36" s="44" t="s">
        <v>84</v>
      </c>
      <c r="G36" s="45">
        <v>0</v>
      </c>
      <c r="H36" s="43"/>
      <c r="I36" s="43"/>
      <c r="J36" s="18"/>
    </row>
    <row r="37" spans="1:10" ht="15.75" thickBot="1">
      <c r="A37" s="50"/>
      <c r="B37" s="50"/>
      <c r="C37" s="52"/>
      <c r="D37" s="43"/>
      <c r="E37" s="43"/>
      <c r="F37" s="43"/>
      <c r="G37" s="43"/>
      <c r="H37" s="43"/>
      <c r="I37" s="43"/>
      <c r="J37" s="18"/>
    </row>
    <row r="38" spans="1:10" ht="27" customHeight="1" thickBot="1">
      <c r="A38" s="50"/>
      <c r="B38" s="50"/>
      <c r="C38" s="52"/>
      <c r="D38" s="42" t="s">
        <v>85</v>
      </c>
      <c r="E38" s="96" t="s">
        <v>154</v>
      </c>
      <c r="F38" s="96"/>
      <c r="G38" s="97"/>
      <c r="H38" s="64">
        <f>(((1+H19+H21)*(1+H23)*(1+H27))/(1-(H29))-1)</f>
        <v>0.2541769272308514</v>
      </c>
      <c r="I38" s="43"/>
      <c r="J38" s="18"/>
    </row>
    <row r="39" spans="1:10" ht="15">
      <c r="A39" s="50"/>
      <c r="B39" s="50"/>
      <c r="C39" s="65"/>
      <c r="D39" s="66"/>
      <c r="E39" s="67"/>
      <c r="F39" s="67"/>
      <c r="G39" s="67"/>
      <c r="H39" s="68"/>
      <c r="I39" s="69"/>
      <c r="J39" s="20"/>
    </row>
    <row r="40" ht="12.75"/>
    <row r="41" ht="12.75"/>
    <row r="42" ht="12.75"/>
    <row r="43" ht="12.75"/>
    <row r="44" ht="12.75"/>
    <row r="45" ht="12.75"/>
    <row r="46" ht="12.75"/>
  </sheetData>
  <sheetProtection/>
  <mergeCells count="10">
    <mergeCell ref="E23:G23"/>
    <mergeCell ref="E27:G27"/>
    <mergeCell ref="E29:G29"/>
    <mergeCell ref="E38:G38"/>
    <mergeCell ref="E1:H1"/>
    <mergeCell ref="C7:J7"/>
    <mergeCell ref="C8:I8"/>
    <mergeCell ref="D9:H10"/>
    <mergeCell ref="E19:G19"/>
    <mergeCell ref="E21:G21"/>
  </mergeCells>
  <printOptions/>
  <pageMargins left="0.511811024" right="0.511811024" top="0.787401575" bottom="0.787401575" header="0.31496062" footer="0.31496062"/>
  <pageSetup horizontalDpi="600" verticalDpi="600" orientation="portrait" paperSize="9" scale="94" r:id="rId5"/>
  <colBreaks count="1" manualBreakCount="1">
    <brk id="11" max="65535" man="1"/>
  </colBreaks>
  <drawing r:id="rId4"/>
  <legacyDrawing r:id="rId3"/>
  <oleObjects>
    <oleObject progId="Equation.3" shapeId="5462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Estagiarios</dc:creator>
  <cp:keywords/>
  <dc:description/>
  <cp:lastModifiedBy>Thais Silva</cp:lastModifiedBy>
  <cp:lastPrinted>2016-09-08T11:55:22Z</cp:lastPrinted>
  <dcterms:created xsi:type="dcterms:W3CDTF">2016-08-30T13:27:49Z</dcterms:created>
  <dcterms:modified xsi:type="dcterms:W3CDTF">2016-09-08T15:02:07Z</dcterms:modified>
  <cp:category/>
  <cp:version/>
  <cp:contentType/>
  <cp:contentStatus/>
</cp:coreProperties>
</file>