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 activeTab="1"/>
  </bookViews>
  <sheets>
    <sheet name="BDI serviços" sheetId="1" r:id="rId1"/>
    <sheet name="Planilha" sheetId="2" r:id="rId2"/>
  </sheets>
  <externalReferences>
    <externalReference r:id="rId3"/>
  </externalReferences>
  <definedNames>
    <definedName name="_3_00_m">#REF!</definedName>
    <definedName name="_A">#REF!</definedName>
    <definedName name="_A_2">#REF!</definedName>
    <definedName name="_A_3">#REF!</definedName>
    <definedName name="_Fill" hidden="1">[1]Orçamento!#REF!</definedName>
    <definedName name="_xlnm._FilterDatabase" localSheetId="0" hidden="1">#REF!</definedName>
    <definedName name="_xlnm._FilterDatabase" localSheetId="1" hidden="1">Planilha!$A$5:$G$435</definedName>
    <definedName name="_xlnm._FilterDatabase" hidden="1">#REF!</definedName>
    <definedName name="_Order1" hidden="1">255</definedName>
    <definedName name="_Order2" hidden="1">255</definedName>
    <definedName name="AAA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AAA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G">#REF!</definedName>
    <definedName name="_xlnm.Print_Area" localSheetId="0">'BDI serviços'!$A$1:$I$43</definedName>
    <definedName name="BBB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VOLUTION_DES_ROI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xcel_BuiltIn_Print_Area">#REF!</definedName>
    <definedName name="Excel_BuiltIn_Print_Titles_1">#REF!</definedName>
    <definedName name="iiii" hidden="1">{#N/A,#N/A,FALSE,"MATERIAIS"}</definedName>
    <definedName name="MAT" hidden="1">{#N/A,#N/A,FALSE,"MATERIAIS"}</definedName>
    <definedName name="plan" hidden="1">{#N/A,#N/A,FALSE,"EQUIPAMENTOS"}</definedName>
    <definedName name="plan1" hidden="1">{#N/A,#N/A,FALSE,"MATERIAIS"}</definedName>
    <definedName name="solve" hidden="1">#REF!</definedName>
    <definedName name="solver_lin" hidden="1">0</definedName>
    <definedName name="solver_num" hidden="1">0</definedName>
    <definedName name="solver_opt" hidden="1">#REF!</definedName>
    <definedName name="solver_tmp" hidden="1">#REF!</definedName>
    <definedName name="solver_typ" hidden="1">1</definedName>
    <definedName name="solver_val" hidden="1">0</definedName>
    <definedName name="Toto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UN" comment="UNIDADE">#REF!</definedName>
    <definedName name="wrn.COLETAS._.DE._.EQUIPAMENTOS." hidden="1">{#N/A,#N/A,FALSE,"EQUIPAMENTOS"}</definedName>
    <definedName name="wrn.COLETAS._.DE._.MATERIAIS." hidden="1">{#N/A,#N/A,FALSE,"SOTREQ"}</definedName>
    <definedName name="wrn.COMP._.EQUIP." hidden="1">{#N/A,#N/A,FALSE,"EQUIPAMENTOS"}</definedName>
    <definedName name="wrn.COMP._.MATERIAIS." hidden="1">{#N/A,#N/A,FALSE,"MATERIAIS"}</definedName>
    <definedName name="wrn.PNEUS." hidden="1">{#N/A,#N/A,FALSE,"EQUIPAMENTOS"}</definedName>
    <definedName name="wrn.SOCIEDAD.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x" hidden="1">{#N/A,#N/A,FALSE,"EQUIPAMENTOS"}</definedName>
    <definedName name="Z_0B888EBD_F73E_4224_882D_94E7FAFA8368_.wvu.FilterData" localSheetId="1" hidden="1">Planilha!$A$5:$G$435</definedName>
    <definedName name="Z_0D686AA9_163E_42E9_A8F4_BF55662880BF_.wvu.PrintArea" localSheetId="0" hidden="1">'BDI serviços'!$A$1:$J$48</definedName>
    <definedName name="Z_14D95868_1A45_4AD4_A97A_2BDA24BD5B1E_.wvu.FilterData" localSheetId="1" hidden="1">Planilha!$A$5:$G$435</definedName>
    <definedName name="Z_1A86F671_797F_482E_94F4_AB52E69DDA6E_.wvu.FilterData" localSheetId="1" hidden="1">Planilha!$A$5:$G$435</definedName>
    <definedName name="Z_24B5DBDB_8829_4F27_9931_A7B108B61D63_.wvu.FilterData" localSheetId="1" hidden="1">Planilha!$A$5:$G$435</definedName>
    <definedName name="Z_3228D73A_EA34_4226_B11A_70809F062875_.wvu.FilterData" localSheetId="1" hidden="1">Planilha!$A$5:$G$435</definedName>
    <definedName name="Z_3B5E918D_2E7B_4490_92E3_F449675D0ED2_.wvu.FilterData" localSheetId="1" hidden="1">Planilha!$A$5:$G$435</definedName>
    <definedName name="Z_42309F39_4A39_46B6_9808_5EAD3409C75F_.wvu.FilterData" localSheetId="1" hidden="1">Planilha!$A$5:$G$435</definedName>
    <definedName name="Z_42309F39_4A39_46B6_9808_5EAD3409C75F_.wvu.PrintArea" localSheetId="0" hidden="1">'BDI serviços'!$A$1:$I$43</definedName>
    <definedName name="Z_42309F39_4A39_46B6_9808_5EAD3409C75F_.wvu.PrintArea" localSheetId="1" hidden="1">Planilha!$A$2:$G$435</definedName>
    <definedName name="Z_50ADC91D_CA73_4EB0_B0AC_B0166916F5DE_.wvu.FilterData" localSheetId="1" hidden="1">Planilha!$A$5:$G$435</definedName>
    <definedName name="Z_62DA1403_DCD1_466E_B67D_FA083B03B552_.wvu.FilterData" localSheetId="1" hidden="1">Planilha!$A$5:$G$435</definedName>
    <definedName name="Z_62DA1403_DCD1_466E_B67D_FA083B03B552_.wvu.PrintArea" localSheetId="0" hidden="1">'BDI serviços'!$A$1:$J$48</definedName>
    <definedName name="Z_6676F9E1_BF15_11D6_97E7_0080C8432A9D_.wvu.FilterData" hidden="1">#REF!</definedName>
    <definedName name="Z_7D40E714_8575_4F04_8909_99F5D3BD124B_.wvu.FilterData" localSheetId="1" hidden="1">Planilha!$A$5:$G$435</definedName>
    <definedName name="Z_8665370E_499E_4C1E_8F9A_7823993F0218_.wvu.FilterData" localSheetId="1" hidden="1">Planilha!$A$5:$G$435</definedName>
    <definedName name="Z_8665370E_499E_4C1E_8F9A_7823993F0218_.wvu.PrintArea" localSheetId="0" hidden="1">'BDI serviços'!$A$1:$I$43</definedName>
    <definedName name="Z_86AAFC74_B3CA_4499_AABF_37B8922D458A_.wvu.FilterData" localSheetId="1" hidden="1">Planilha!$A$5:$G$435</definedName>
    <definedName name="Z_88840EFC_EA09_4BF3_A86E_6F8E18F0E051_.wvu.FilterData" localSheetId="1" hidden="1">Planilha!$A$5:$G$435</definedName>
    <definedName name="Z_924ABC29_8573_4BCA_8ACF_8A980C3CA71B_.wvu.FilterData" localSheetId="1" hidden="1">Planilha!$A$5:$G$435</definedName>
    <definedName name="Z_9AED668E_3369_4361_8DA4_AAC00ABC9552_.wvu.PrintArea" localSheetId="0" hidden="1">'BDI serviços'!$A$1:$J$48</definedName>
    <definedName name="Z_A26A7664_131C_4E08_85E6_F32C9CD0628E_.wvu.FilterData" localSheetId="1" hidden="1">Planilha!$A$5:$G$435</definedName>
    <definedName name="Z_B32BAE7F_5A22_42D0_8918_F861B81D2D33_.wvu.FilterData" localSheetId="1" hidden="1">Planilha!$A$5:$G$435</definedName>
    <definedName name="Z_CA10D607_1DB2_47F2_8E82_F166D438429E_.wvu.FilterData" localSheetId="1" hidden="1">Planilha!$A$5:$G$435</definedName>
    <definedName name="Z_FFD32E75_BA5F_4DE3_8BE4_F5C7AEEE39DE_.wvu.FilterData" localSheetId="1" hidden="1">Planilha!$A$5:$G$435</definedName>
  </definedNames>
  <calcPr calcId="152511"/>
</workbook>
</file>

<file path=xl/calcChain.xml><?xml version="1.0" encoding="utf-8"?>
<calcChain xmlns="http://schemas.openxmlformats.org/spreadsheetml/2006/main">
  <c r="G426" i="2" l="1"/>
  <c r="G427" i="2" s="1"/>
  <c r="G422" i="2"/>
  <c r="G421" i="2"/>
  <c r="G420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2" i="2"/>
  <c r="G391" i="2"/>
  <c r="G388" i="2"/>
  <c r="G387" i="2"/>
  <c r="G386" i="2"/>
  <c r="G385" i="2"/>
  <c r="G393" i="2" s="1"/>
  <c r="G384" i="2"/>
  <c r="G379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2" i="2"/>
  <c r="G361" i="2"/>
  <c r="G360" i="2"/>
  <c r="G359" i="2"/>
  <c r="G358" i="2"/>
  <c r="G380" i="2" s="1"/>
  <c r="G357" i="2"/>
  <c r="G352" i="2"/>
  <c r="G351" i="2"/>
  <c r="G350" i="2"/>
  <c r="G353" i="2" s="1"/>
  <c r="G349" i="2"/>
  <c r="G348" i="2"/>
  <c r="G344" i="2"/>
  <c r="G341" i="2"/>
  <c r="G340" i="2"/>
  <c r="G339" i="2"/>
  <c r="G338" i="2"/>
  <c r="G337" i="2"/>
  <c r="G336" i="2"/>
  <c r="G335" i="2"/>
  <c r="G334" i="2"/>
  <c r="G333" i="2"/>
  <c r="G332" i="2"/>
  <c r="G331" i="2"/>
  <c r="G328" i="2"/>
  <c r="G327" i="2"/>
  <c r="G326" i="2"/>
  <c r="G324" i="2"/>
  <c r="G321" i="2"/>
  <c r="G320" i="2"/>
  <c r="G319" i="2"/>
  <c r="G318" i="2"/>
  <c r="G317" i="2"/>
  <c r="G316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4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5" i="2"/>
  <c r="G222" i="2"/>
  <c r="G221" i="2"/>
  <c r="G220" i="2"/>
  <c r="G217" i="2"/>
  <c r="G216" i="2"/>
  <c r="G215" i="2"/>
  <c r="G214" i="2"/>
  <c r="G213" i="2"/>
  <c r="G212" i="2"/>
  <c r="G209" i="2"/>
  <c r="G208" i="2"/>
  <c r="G207" i="2"/>
  <c r="G206" i="2"/>
  <c r="G205" i="2"/>
  <c r="G204" i="2"/>
  <c r="G203" i="2"/>
  <c r="G200" i="2"/>
  <c r="G199" i="2"/>
  <c r="G198" i="2"/>
  <c r="G197" i="2"/>
  <c r="G196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1" i="2"/>
  <c r="G90" i="2"/>
  <c r="G89" i="2"/>
  <c r="G88" i="2"/>
  <c r="G87" i="2"/>
  <c r="G86" i="2"/>
  <c r="G85" i="2"/>
  <c r="G82" i="2"/>
  <c r="G81" i="2"/>
  <c r="G80" i="2"/>
  <c r="G79" i="2"/>
  <c r="G78" i="2"/>
  <c r="G77" i="2"/>
  <c r="G76" i="2"/>
  <c r="G75" i="2"/>
  <c r="G74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4" i="2"/>
  <c r="G53" i="2"/>
  <c r="G52" i="2"/>
  <c r="G51" i="2"/>
  <c r="G47" i="2"/>
  <c r="G44" i="2"/>
  <c r="G40" i="2"/>
  <c r="G39" i="2"/>
  <c r="G38" i="2"/>
  <c r="G37" i="2"/>
  <c r="G36" i="2"/>
  <c r="G35" i="2"/>
  <c r="G32" i="2"/>
  <c r="G31" i="2"/>
  <c r="G30" i="2"/>
  <c r="G29" i="2"/>
  <c r="G28" i="2"/>
  <c r="G33" i="2" s="1"/>
  <c r="G27" i="2"/>
  <c r="G26" i="2"/>
  <c r="G23" i="2"/>
  <c r="G18" i="2"/>
  <c r="G17" i="2"/>
  <c r="G16" i="2"/>
  <c r="G11" i="2"/>
  <c r="G10" i="2"/>
  <c r="G12" i="2" s="1"/>
  <c r="G9" i="2"/>
  <c r="G8" i="2"/>
  <c r="I12" i="1"/>
  <c r="I11" i="1"/>
  <c r="I10" i="1"/>
  <c r="I9" i="1"/>
  <c r="I8" i="1"/>
  <c r="C42" i="1" s="1"/>
  <c r="G130" i="2"/>
  <c r="G19" i="2"/>
  <c r="G20" i="2"/>
  <c r="G15" i="2"/>
  <c r="G325" i="2"/>
  <c r="G41" i="2" l="1"/>
  <c r="G345" i="2"/>
  <c r="G48" i="2"/>
  <c r="G417" i="2"/>
  <c r="G423" i="2"/>
  <c r="G432" i="2"/>
  <c r="G24" i="2"/>
  <c r="G312" i="2"/>
  <c r="G245" i="2"/>
  <c r="G433" i="2"/>
  <c r="G434" i="2" s="1"/>
  <c r="G435" i="2" s="1"/>
  <c r="C37" i="1"/>
</calcChain>
</file>

<file path=xl/sharedStrings.xml><?xml version="1.0" encoding="utf-8"?>
<sst xmlns="http://schemas.openxmlformats.org/spreadsheetml/2006/main" count="1460" uniqueCount="963">
  <si>
    <t xml:space="preserve">COMPOSIÇÃO DO BDI </t>
  </si>
  <si>
    <t>COMPOSIÇÃO DO BDI (BONIFICAÇÕES E DESPESAS INDIRETAS) - SERVIÇOS</t>
  </si>
  <si>
    <t>OBRA: MEDICINA NUCLEAR</t>
  </si>
  <si>
    <t>1) ADMINISTRAÇÃO CENTRAL - (AC%)</t>
  </si>
  <si>
    <t>Adm. Central, Seguros e Garantias, Riscos</t>
  </si>
  <si>
    <t>Despesas Financeiras</t>
  </si>
  <si>
    <t>Lucro/Remuneração</t>
  </si>
  <si>
    <t>Impostos (com desoneração)</t>
  </si>
  <si>
    <t>2) SEGUROS E GARANTIAS - (0,28% a 0,75%)</t>
  </si>
  <si>
    <t>Impostos (sem desoneração)</t>
  </si>
  <si>
    <t>3) RISCOS</t>
  </si>
  <si>
    <t>4) ENCARGOS FINANCEIROS - (EF%)</t>
  </si>
  <si>
    <t xml:space="preserve">5) LUCRO/REMUNERAÇÃO </t>
  </si>
  <si>
    <t xml:space="preserve">6) IMPOSTOS </t>
  </si>
  <si>
    <t>ISS - Variação de 2% a 5% - Justificado pela Legislação Tributária Municipal com apresentação da base de cálculo da alíquota</t>
  </si>
  <si>
    <t>COFINS=</t>
  </si>
  <si>
    <t>PIS=</t>
  </si>
  <si>
    <t>ISS=</t>
  </si>
  <si>
    <t>CPRB=</t>
  </si>
  <si>
    <t>BDI =</t>
  </si>
  <si>
    <t>FAIXA PREFERENCIAL</t>
  </si>
  <si>
    <t>1º Quartil</t>
  </si>
  <si>
    <t>2º Quartil</t>
  </si>
  <si>
    <t>3º Quartil</t>
  </si>
  <si>
    <t>ÁREA TOTAL (M2): 401,23</t>
  </si>
  <si>
    <t>DATA:</t>
  </si>
  <si>
    <t>Leis sociais:</t>
  </si>
  <si>
    <t>BATA BASE - REGIÃO: SINAPI COM DESONERAÇÃO - Belo Horizonte/MG (MÊS: AGOSTO/2015)</t>
  </si>
  <si>
    <t>Item</t>
  </si>
  <si>
    <t>Cod. Cliente</t>
  </si>
  <si>
    <t>Descricao</t>
  </si>
  <si>
    <t>Unidade</t>
  </si>
  <si>
    <t>Quantidade</t>
  </si>
  <si>
    <t>Pr. Unitario</t>
  </si>
  <si>
    <t>Pr. Total</t>
  </si>
  <si>
    <t>01.</t>
  </si>
  <si>
    <t>ADMINISTRAÇÃO LOCAL E CANTEIRO</t>
  </si>
  <si>
    <t>01. 01</t>
  </si>
  <si>
    <t>ADMINISTRAÇÃO LOCAL</t>
  </si>
  <si>
    <t>01. 01. 01</t>
  </si>
  <si>
    <t>74209/001</t>
  </si>
  <si>
    <t>PLACA DE OBRA EM CHAPA DE ACO GALVANIZADO</t>
  </si>
  <si>
    <t>M2</t>
  </si>
  <si>
    <t>01. 01. 02</t>
  </si>
  <si>
    <t>73847/002</t>
  </si>
  <si>
    <t>ALUGUEL CONTAINER/ESCRIT/WC C/1 VASO/1 LAV/1 MIC/4 CHUV LARG =2,20M COMPR=6,20M ALT=2,50M CHAPA ACO NERV TRAPEZ FORROC/
ISOL TERMO-ACUST CHASSIS REFORC PISO COMPENS NAVAL INCL INST ELETR/HIDRO-SANIT EXCL TRANSP/CARGA/DESCARGA</t>
  </si>
  <si>
    <t>MES</t>
  </si>
  <si>
    <t>01. 01. 03</t>
  </si>
  <si>
    <t>COMPOSIÇÃO</t>
  </si>
  <si>
    <t>LOCACAO DE CACAMBA DE ACO TIPO CONTAINER COM 5M3 DE CAPACIDADE,PARA RETIRADA DE ENTULHO DE OBRA,INCLUSIVE CARREGAMENTO,TRANSPORTE E DESCARREGAMENTO,EXCLUSIVE TAXA PARA DESCARGA EM LOCAIS AUTORIZADOS E/OU LICENCIADOS</t>
  </si>
  <si>
    <t>UN</t>
  </si>
  <si>
    <t>EQUIPE ADMINISTRATIVA</t>
  </si>
  <si>
    <t>VB</t>
  </si>
  <si>
    <t>TOTAL ITEM: 01</t>
  </si>
  <si>
    <t>02.</t>
  </si>
  <si>
    <t>SERVIÇOS PRELIMINARES</t>
  </si>
  <si>
    <t>02. 01</t>
  </si>
  <si>
    <t>DEMOLIÇÕES E LIMPEZA</t>
  </si>
  <si>
    <t>02. 01. 01</t>
  </si>
  <si>
    <t>73616</t>
  </si>
  <si>
    <t>DEMOLICAO DE CONCRETO SIMPLES</t>
  </si>
  <si>
    <t>M3</t>
  </si>
  <si>
    <t>02. 01. 02</t>
  </si>
  <si>
    <t>72231</t>
  </si>
  <si>
    <t>RETIRADA DE TELHAS ONDULADAS</t>
  </si>
  <si>
    <t>02. 01. 03</t>
  </si>
  <si>
    <t>72215</t>
  </si>
  <si>
    <t>DEMOLICAO DE ALVENARIA DE ELEMENTOS CERAMICOS VAZADOS</t>
  </si>
  <si>
    <t>02. 01. 04</t>
  </si>
  <si>
    <t>73948/016</t>
  </si>
  <si>
    <t>LIMPEZA MANUAL DO TERRENO (C/ RASPAGEM
SUPERFICIAL)</t>
  </si>
  <si>
    <t>02. 01. 05</t>
  </si>
  <si>
    <t>72897</t>
  </si>
  <si>
    <t>CARGA MANUAL DE ENTULHO EM CAMINHAO BASCULANTE 6 M3</t>
  </si>
  <si>
    <t>02. 01. 06</t>
  </si>
  <si>
    <t>72887</t>
  </si>
  <si>
    <t>TRANSPORTE COMERCIAL COM CAMINHAO BASCULANTE 6 M3, RODOVIA PAVIMENTADA</t>
  </si>
  <si>
    <t>M3XKM</t>
  </si>
  <si>
    <t>02. 02</t>
  </si>
  <si>
    <t>LOCAÇÃO DA OBRA</t>
  </si>
  <si>
    <t>02. 02. 01</t>
  </si>
  <si>
    <t>73992/001</t>
  </si>
  <si>
    <t>LOCACAO CONVENCIONAL DE OBRA, ATRAVÉS DE GABARITO DE TABUAS CORRIDAS PONTALETADAS A CADA 1,50M, SEM REAPROVEITAMENTO</t>
  </si>
  <si>
    <t>TOTAL ITEM: 02</t>
  </si>
  <si>
    <t>03.</t>
  </si>
  <si>
    <t>FUNDAÇÃO</t>
  </si>
  <si>
    <t>03. 01</t>
  </si>
  <si>
    <t>72819</t>
  </si>
  <si>
    <t>ESTACA A TRADO (BROCA) DIAMETRO 30CM EM CONCRETO ARMADO MOLDADA IN-LOCO, 20 MPA - EXCLUSIVE ARMAÇÃO</t>
  </si>
  <si>
    <t>M</t>
  </si>
  <si>
    <t>03. 02</t>
  </si>
  <si>
    <t>73965/010</t>
  </si>
  <si>
    <t xml:space="preserve">ESCAVACAO MANUAL DE VALA EM MATERIAL DE 1A CATEGORIA ATE 1,5M EXCLUINDO ESGOTAMENTO / ESCORAMENTO  </t>
  </si>
  <si>
    <t>03. 03</t>
  </si>
  <si>
    <t>74074/004</t>
  </si>
  <si>
    <t>FORMA TABUA P/CONCRETO EM FUNDACAO S/REAPROVEITAMENTO</t>
  </si>
  <si>
    <t>03. 04</t>
  </si>
  <si>
    <t>74254/002</t>
  </si>
  <si>
    <t>ARMACAO ACO CA-50, DIAM. 6,3 (1/4) À 12,5MM(1/2) -
FORNECIMENTO/ CORTE(PERDA DE 10%) / DOBRA /
COLOCAÇÃO.</t>
  </si>
  <si>
    <t>KG</t>
  </si>
  <si>
    <t>03. 05</t>
  </si>
  <si>
    <t>74138/002</t>
  </si>
  <si>
    <t>CONCRETO USINADO BOMBEADO FCK=20MPA, INCLUSIVE LANCAMENTO E ADENSAMENTO</t>
  </si>
  <si>
    <t>03. 06</t>
  </si>
  <si>
    <t>73964/006</t>
  </si>
  <si>
    <t>REATERRO DE VALA COM COMPACTAÇÃO MANUAL</t>
  </si>
  <si>
    <t>03. 07</t>
  </si>
  <si>
    <t>72209</t>
  </si>
  <si>
    <t>CARGA MANUAL E REMOÇÃO DE ENTULHO COM TRANSPORTE ATÉ 1,0KM</t>
  </si>
  <si>
    <t>TOTAL ITEM: 03</t>
  </si>
  <si>
    <t>04.</t>
  </si>
  <si>
    <t>ESTRUTURA</t>
  </si>
  <si>
    <t>04. 01.</t>
  </si>
  <si>
    <t>FORMA PARA ESTRUTURAS DE CONCRETO (PILAR, VIGA E LAJE) EM CHAPA DE MADEIRA COMPENSADA RESINADA, DE 1,10 X 2,20, ESPESSURA = 12 MM, 03 UTILIZACOES. (FABRICACAO, MONTAGEM E DESMONTAGEM)</t>
  </si>
  <si>
    <t>04. 02.</t>
  </si>
  <si>
    <t>ARMACAO ACO CA-50, DIAM. 6,3 (1/4) À 12,5MM(1/2) - FORNECIMENTO/ CORTE(PERDA DE 10%) / DOBRA / COLOCAÇÃO.</t>
  </si>
  <si>
    <t>04. 03.</t>
  </si>
  <si>
    <t>73942/002</t>
  </si>
  <si>
    <t>ARMACAO DE ACO CA-60 DIAM. 3,4 A 6,0MM.- FORNECIMENTO / CORTE (C/PERDA DE 10%) / DOBRA / COLOCAÇÃO.</t>
  </si>
  <si>
    <t>04. 04.</t>
  </si>
  <si>
    <t>74138/004</t>
  </si>
  <si>
    <t>CONCRETO USINADO BOMBEADO FCK=30MPA, INCLUSIVE LANCAMENTO E ADENSAMENTO</t>
  </si>
  <si>
    <t>73685</t>
  </si>
  <si>
    <t>EXECUCAO DE CIMBRAMENTO PARA ESCORAMENTO DE FORMAS ELEVADAS DE MADEIRA (LAJES E VIGAS), ACIMA DE 3,30 M DE PE DIREITO, COM PONTALETES (8,0 X8,0 CM) DE MADEIRA DE LEI 1A QUALIDADE E PECAS DE MADEIRA DE 2,5 X 10,0 CM DE 2A QUALIDADE, NAO APARELHADA.</t>
  </si>
  <si>
    <t>TOTAL ITEM: 04</t>
  </si>
  <si>
    <t>05.</t>
  </si>
  <si>
    <t>VEDAÇÃO</t>
  </si>
  <si>
    <t>05. 01</t>
  </si>
  <si>
    <t>FECHAMENTO EXTERNO</t>
  </si>
  <si>
    <t>05. 01. 01</t>
  </si>
  <si>
    <t>87453</t>
  </si>
  <si>
    <t>ALVENARIA DE VEDAÇÃO DE BLOCOS VAZADOS DE
CONCRETO DE 9X19X39CM (ESPESSURA 9CM) DE PAREDES
COM ÁREA LÍQUIDA MAIOR OU IGUAL A 6M² SEM VÃOS
EARGAMASSA DE ASSENTAMENTO COM PREPARO EM
BETONEIRA. AF_06/2014_P</t>
  </si>
  <si>
    <t>05. 02</t>
  </si>
  <si>
    <t>FECHAMENTO INTERNO</t>
  </si>
  <si>
    <t>05. 02. 01</t>
  </si>
  <si>
    <t>TOTAL ITEM: 05</t>
  </si>
  <si>
    <t>06.</t>
  </si>
  <si>
    <t>INSTALAÇÕES HIDRAULICAS</t>
  </si>
  <si>
    <t>06. 01</t>
  </si>
  <si>
    <t>CAIXAS DE INSPEÇÃO, DE PASSAGEM, DE GORDURA</t>
  </si>
  <si>
    <t>06. 01. 01</t>
  </si>
  <si>
    <t>74104/001</t>
  </si>
  <si>
    <t xml:space="preserve">CAIXA DE INSPEÇÃO EM ALVENARIA DE TIJOLO MACIÇO 60X60X60CM, REVESTIDA INTERNAMENTO COM BARRA LISA (CIMENTO E AREIA, TRAÇO 1:4) E=2,0CM, COM TAMPA PRÉ-MOLDADA DE CONCRETO E FUNDO DE CONCRETO 15MPA TIPO C - ESCAVAÇÃO E CONFECÇÃO </t>
  </si>
  <si>
    <t xml:space="preserve">UN     </t>
  </si>
  <si>
    <t>06. 01. 02</t>
  </si>
  <si>
    <t xml:space="preserve">CAIXA DE PASSAGEM 60X60X70 FUNDO BRITA COM TAMPA </t>
  </si>
  <si>
    <t>06. 01. 03</t>
  </si>
  <si>
    <t xml:space="preserve">TAMPA DE CONCRETO ARMADO 60X60X5CM PARA CAIXA </t>
  </si>
  <si>
    <t>06. 01. 04</t>
  </si>
  <si>
    <t>1.1.4</t>
  </si>
  <si>
    <t>GRELHA HEMISFÉRICA FLEXIVEL PVC 75MM , INCLUSO MATERIAL E M.O.</t>
  </si>
  <si>
    <t/>
  </si>
  <si>
    <t>06. 02</t>
  </si>
  <si>
    <t>APARELHOS, LOUÇAS E METAIS</t>
  </si>
  <si>
    <t xml:space="preserve">       </t>
  </si>
  <si>
    <t xml:space="preserve">                </t>
  </si>
  <si>
    <t>06. 02. 01</t>
  </si>
  <si>
    <t>C0350</t>
  </si>
  <si>
    <t xml:space="preserve">BACIA SIFONADA DE LOUÇA BRANCA C/ACESSÓRIOS E TUBO DE LIGAÇÃO </t>
  </si>
  <si>
    <t>06. 02. 02</t>
  </si>
  <si>
    <t>C3019</t>
  </si>
  <si>
    <t xml:space="preserve">PIA DE AÇO INOX (3.00X0.60)M C/ 1 CUBA E ACESSÓRIOS </t>
  </si>
  <si>
    <t>06. 02. 03</t>
  </si>
  <si>
    <t>C1903</t>
  </si>
  <si>
    <t xml:space="preserve">PIA DE AÇO INOX. (1.50X0.58)M C/ 1 CUBA E ACESSÓRIOS </t>
  </si>
  <si>
    <t>06. 02. 04</t>
  </si>
  <si>
    <t>C3020</t>
  </si>
  <si>
    <t xml:space="preserve">PIA DE AÇO INOX (4.20X0.60)M C/ 2 CUBAS E ACESSÓRIOS </t>
  </si>
  <si>
    <t>06. 02. 05</t>
  </si>
  <si>
    <t xml:space="preserve">COLOCACAO BANCA GRANITO EXCLUSIVE BANCA - P </t>
  </si>
  <si>
    <t xml:space="preserve">M      </t>
  </si>
  <si>
    <t>06. 02. 06</t>
  </si>
  <si>
    <t xml:space="preserve">LAVATÓRIO LOUÇA BRANCA COM COLUNA, 45 X 55CM OU EQUIVALENTE, PADRÃO MÉDIO - FORNECIMENTO E INSTALAÇÃO. AF_12/2013_P </t>
  </si>
  <si>
    <t>06. 02. 07</t>
  </si>
  <si>
    <t>C2311</t>
  </si>
  <si>
    <t xml:space="preserve">TANQUE DE AÇO INOXIDÁVEL </t>
  </si>
  <si>
    <t>06. 02. 08</t>
  </si>
  <si>
    <t xml:space="preserve">TORNEIRA CROMADA DE MESA, 1/2" OU 3/4", PARA LAVATÓRIO, PADRÃO POPULAR - FORNECIMENTO E INSTALAÇÃO. AF_12/2013 </t>
  </si>
  <si>
    <t>06. 02. 09</t>
  </si>
  <si>
    <t xml:space="preserve">TORNEIRA CROMADA TUBO MÓVEL, DE MESA, 1/2" OU 3/4", PARA PIA DE COZINHA, PADRÃO ALTO - FORNECIMENTO E INSTALAÇÃO. AF_12/2013 </t>
  </si>
  <si>
    <t>06. 02. 10</t>
  </si>
  <si>
    <t xml:space="preserve">TORNEIRA CROMADA 1/2" OU 3/4" PARA TANQUE, PADRÃO POPULAR - FORNECIMENTO E INSTALAÇÃO. AF_12/2013 </t>
  </si>
  <si>
    <t>06. 02. 11</t>
  </si>
  <si>
    <t>2.11</t>
  </si>
  <si>
    <t xml:space="preserve">DUCHA HIGIENICIA </t>
  </si>
  <si>
    <t>06. 02. 12</t>
  </si>
  <si>
    <t xml:space="preserve">CHUVEIRO ELETRICO COMUM CORPO PLASTICO TIPO DUCHA, FORNECIMENTO E INSTALACAO </t>
  </si>
  <si>
    <t>06. 02. 13</t>
  </si>
  <si>
    <t>ACE-BEB-005</t>
  </si>
  <si>
    <t>BEBEDOURO BH-F SEM REFRIGERAÇÃO  , INCLUSO MATERIAL E M.O.</t>
  </si>
  <si>
    <t>06. 02. 14</t>
  </si>
  <si>
    <t>HID-DAG-020</t>
  </si>
  <si>
    <t xml:space="preserve">CAIXA DÁGUA DE POLIETILENO COM TAMPA 1500 L </t>
  </si>
  <si>
    <t>06. 02. 15</t>
  </si>
  <si>
    <t>2.15</t>
  </si>
  <si>
    <t>BARRA DE APOIO EM INÓX, 45 CM; FORNECIMENTO E INSTALAÇÃO, CONSIDERANDO MATERIAL E M.D.O.</t>
  </si>
  <si>
    <t>06. 03.</t>
  </si>
  <si>
    <t>3.1</t>
  </si>
  <si>
    <t xml:space="preserve">VÁLVULAS, REGISTROS </t>
  </si>
  <si>
    <t>06. 03. 01</t>
  </si>
  <si>
    <t>C2685</t>
  </si>
  <si>
    <t xml:space="preserve">VÁLVULA DE DESCARGA CROMADA C/REGISTRO ACOPLADO DE 32 OU 40MM </t>
  </si>
  <si>
    <t>06. 03. 02</t>
  </si>
  <si>
    <t>73870/001</t>
  </si>
  <si>
    <t xml:space="preserve">VÁLVULA DE ESFERA EM BRONZE Ø 1/2" - FORNECIMENTO E INSTALAÇÃO </t>
  </si>
  <si>
    <t>06. 03. 03</t>
  </si>
  <si>
    <t>73870/002</t>
  </si>
  <si>
    <t xml:space="preserve">VÁLVULA DE ESFERA EM BRONZE Ø 3/4" - FORNECIMENTO E INSTALAÇÃO </t>
  </si>
  <si>
    <t>06. 03. 04</t>
  </si>
  <si>
    <t>73870/003</t>
  </si>
  <si>
    <t xml:space="preserve">VÁLVULA DE ESFERA EM BRONZE Ø 1" - FORNECIMENTO E INSTALAÇÃO </t>
  </si>
  <si>
    <t>06. 03. 05</t>
  </si>
  <si>
    <t>74176/001</t>
  </si>
  <si>
    <t xml:space="preserve">REGISTRO GAVETA 3/4" COM CANOPLA ACABAMENTO CROMADO SIMPLES - FORNECIMENTO E INSTALACAO </t>
  </si>
  <si>
    <t>06. 03. 06</t>
  </si>
  <si>
    <t>74180/001</t>
  </si>
  <si>
    <t xml:space="preserve">REGISTRO GAVETA 2.1/2" BRUTO LATAO - FORNECIMENTO E INSTALACAO </t>
  </si>
  <si>
    <t>06. 03. 07</t>
  </si>
  <si>
    <t xml:space="preserve">REGISTRO PRESSAO 3/4" COM CANOPLA ACABAMENTO CROMADO - FORNECIMENTO E INSTALACAO </t>
  </si>
  <si>
    <t>06. 03. 08</t>
  </si>
  <si>
    <t>73795/002</t>
  </si>
  <si>
    <t xml:space="preserve">VÁLVULA DE RETENÇÃO VERTICAL Ø 25MM (1") - FORNECIMENTO E INSTALAÇÃO </t>
  </si>
  <si>
    <t>06. 03. 09</t>
  </si>
  <si>
    <t xml:space="preserve">SIFÃO DO TIPO GARRAFA EM METAL CROMADO 1 X 1.1/2" - FORNECIMENTO E INSTALAÇÃO. AF_12/2013 </t>
  </si>
  <si>
    <t>06. 04</t>
  </si>
  <si>
    <t>3.2</t>
  </si>
  <si>
    <t xml:space="preserve">TUBO                </t>
  </si>
  <si>
    <t>06. 04. 01</t>
  </si>
  <si>
    <t>75051/003</t>
  </si>
  <si>
    <t xml:space="preserve">TUBO DE PVC SOLDAVEL, SEM CONEXOES 32MM - FORNECIMENTO E INSTALACAO </t>
  </si>
  <si>
    <t>06. 04. 02</t>
  </si>
  <si>
    <t>75051/006</t>
  </si>
  <si>
    <t xml:space="preserve">TUBO DE PVC SOLDAVEL, SEM CONEXOES 60MM - FORNECIMENTO E INSTALACAO </t>
  </si>
  <si>
    <t>06. 04. 03</t>
  </si>
  <si>
    <t>75051/007</t>
  </si>
  <si>
    <t xml:space="preserve">TUBO DE PVC SOLDAVEL, SEM CONEXOES 75MM - FORNECIMENTO E INSTALACAO </t>
  </si>
  <si>
    <t>06. 04. 04</t>
  </si>
  <si>
    <t>74165/001</t>
  </si>
  <si>
    <t xml:space="preserve">TUBO PVC ESGOTO JS PREDIAL DN 40MM, INCLUSIVE CONEXOES - FORNECIMENTO E INSTALACAO </t>
  </si>
  <si>
    <t>06. 04. 05</t>
  </si>
  <si>
    <t>74165/002</t>
  </si>
  <si>
    <t xml:space="preserve">TUBO PVC ESGOTO PREDIAL DN 50MM, INCLUSIVE CONEXOES - FORNECIMENTO E INSTALACAO </t>
  </si>
  <si>
    <t>06. 04. 06</t>
  </si>
  <si>
    <t>74165/003</t>
  </si>
  <si>
    <t xml:space="preserve">TUBO PVC ESGOTO PREDIAL DN 75MM, INCLUSIVE CONEXOES - FORNECIMENTO E INSTALACAO </t>
  </si>
  <si>
    <t>06. 04. 07</t>
  </si>
  <si>
    <t>74165/004</t>
  </si>
  <si>
    <t xml:space="preserve">TUBO PVC ESGOTO PREDIAL DN 100MM, INCLUSIVE CONEXOES - FORNECIMENTO E INSTALACAO </t>
  </si>
  <si>
    <t>06. 05</t>
  </si>
  <si>
    <t>3.3</t>
  </si>
  <si>
    <t xml:space="preserve">CONEXÕES            </t>
  </si>
  <si>
    <t>06. 05. 01</t>
  </si>
  <si>
    <t>C3654</t>
  </si>
  <si>
    <t xml:space="preserve">ADAPTADOR PVC P/ REGISTRO 32MM (1") </t>
  </si>
  <si>
    <t>06. 05. 02</t>
  </si>
  <si>
    <t>C3655</t>
  </si>
  <si>
    <t xml:space="preserve">ADAPTADOR PVC P/ REGISTRO 40MM (1 1/4") </t>
  </si>
  <si>
    <t>06. 05. 03</t>
  </si>
  <si>
    <t>C3656</t>
  </si>
  <si>
    <t xml:space="preserve">ADAPTADOR PVC P/ REGISTRO 50MM (1 1/2") </t>
  </si>
  <si>
    <t>06. 05. 04</t>
  </si>
  <si>
    <t>C0016</t>
  </si>
  <si>
    <t xml:space="preserve">ADAPTADOR PVC P/ REGISTRO 75MM (2 1/2'') </t>
  </si>
  <si>
    <t>06. 05. 05</t>
  </si>
  <si>
    <t>C0021</t>
  </si>
  <si>
    <t xml:space="preserve">ADAPTADOR PVC SOLD. FLANGES LIVRES P/CX. D'ÁGUA 32MM (1") </t>
  </si>
  <si>
    <t>06. 05. 06</t>
  </si>
  <si>
    <t>C0025</t>
  </si>
  <si>
    <t xml:space="preserve">ADAPTADOR PVC SOLD. FLANGES LIVRES P/CX. D'ÁGUA 75MM (2 1/2") </t>
  </si>
  <si>
    <t>06. 05. 07</t>
  </si>
  <si>
    <t>C0498</t>
  </si>
  <si>
    <t xml:space="preserve">BUCHA REDUÇÃO PVC ROSC. D=2 1/2"X1 1/2" (75X50MM) </t>
  </si>
  <si>
    <t>06. 05. 08</t>
  </si>
  <si>
    <t>C0490</t>
  </si>
  <si>
    <t xml:space="preserve">BUCHA REDUÇÃO PVC ROSC. D=1 1/2"X1" (50X32MM) </t>
  </si>
  <si>
    <t>06. 05. 09</t>
  </si>
  <si>
    <t>C0503</t>
  </si>
  <si>
    <t xml:space="preserve">BUCHA REDUÇÃO PVC ROSC. D=2"X1" (60X32MM) </t>
  </si>
  <si>
    <t>06. 05. 10</t>
  </si>
  <si>
    <t>C4392</t>
  </si>
  <si>
    <t xml:space="preserve">JOELHO 45 PVC SOLDÁVEL D=32MM (1") </t>
  </si>
  <si>
    <t>06. 05. 11</t>
  </si>
  <si>
    <t>JOELHO PVC SOLD 90G P/AGUA FRIA PREDIAL 32 MM , INCLUSO MATERIAL E M.O.</t>
  </si>
  <si>
    <t>06. 05. 12</t>
  </si>
  <si>
    <t>JOELHO PVC SOLD 90G P/AGUA FRIA PREDIAL 60 MM , INCLUSO MATERIAL E M.O.</t>
  </si>
  <si>
    <t>06. 05. 13</t>
  </si>
  <si>
    <t>JOELHO PVC SOLD 90G P/ AGUA FRIA PREDIAL 75 MM , INCLUSO MATERIAL E M.O.</t>
  </si>
  <si>
    <t>06. 05. 14</t>
  </si>
  <si>
    <t xml:space="preserve">TE DE PVC SOLDAVEL AGUA FRIA 32MM - FORNECIMENTO E INSTALACAO </t>
  </si>
  <si>
    <t>06. 05. 15</t>
  </si>
  <si>
    <t xml:space="preserve">TE DE PVC SOLDAVEL AGUA FRIA 50MM - FORNECIMENTO E INSTALACAO </t>
  </si>
  <si>
    <t>06. 05. 16</t>
  </si>
  <si>
    <t xml:space="preserve">TE DE PVC SOLDAVEL AGUA FRIA 75MM - FORNECIMENTO E INSTALACAO </t>
  </si>
  <si>
    <t>06. 05. 17</t>
  </si>
  <si>
    <t xml:space="preserve">JOELHO PVC 45º ESGOTO 40MM - FORNECIMENTO E INSTALACAO </t>
  </si>
  <si>
    <t>06. 05. 18</t>
  </si>
  <si>
    <t xml:space="preserve">JOELHO PVC 45º ESGOTO 50MM - FORNECIMENTO E INSTALACAO </t>
  </si>
  <si>
    <t>06. 05. 19</t>
  </si>
  <si>
    <t xml:space="preserve">JOELHO PVC 45º ESGOTO 75MM - FORNECIMENTO E INSTALACAO </t>
  </si>
  <si>
    <t>06. 05. 20</t>
  </si>
  <si>
    <t xml:space="preserve">JOELHO PVC 45º ESGOTO 100MM - FORNECIMENTO E INSTALACAO </t>
  </si>
  <si>
    <t>06. 05. 21</t>
  </si>
  <si>
    <t xml:space="preserve">JOELHO PVC 90º ESGOTO 40MM - FORNECIMENTO E INSTALACAO </t>
  </si>
  <si>
    <t>06. 05. 22</t>
  </si>
  <si>
    <t xml:space="preserve">JOELHO PVC 90º ESGOTO 50MM - FORNECIMENTO E INSTALACAO </t>
  </si>
  <si>
    <t>06. 05. 23</t>
  </si>
  <si>
    <t xml:space="preserve">JOELHO PVC 90º ESGOTO 75MM - FORNECIMENTO E INSTALACAO </t>
  </si>
  <si>
    <t>06. 05. 24</t>
  </si>
  <si>
    <t xml:space="preserve">JOELHO PVC 90º ESGOTO 100MM - FORNECIMENTO E INSTALACAO </t>
  </si>
  <si>
    <t>06. 05. 25</t>
  </si>
  <si>
    <t xml:space="preserve">JUNCAO PVC ESGOTO 50X50MM - FORNECIMENTO E INSTALACAO </t>
  </si>
  <si>
    <t>06. 05. 26</t>
  </si>
  <si>
    <t xml:space="preserve">JUNCAO PVC ESGOTO 75X75MM - FORNECIMENTO E INSTALACAO </t>
  </si>
  <si>
    <t>06. 05. 27</t>
  </si>
  <si>
    <t xml:space="preserve">JUNCAO PVC ESGOTO 100X100MM - FORNECIMENTO E INSTALACAO </t>
  </si>
  <si>
    <t>06. 05. 28</t>
  </si>
  <si>
    <t>C1576</t>
  </si>
  <si>
    <t xml:space="preserve">JUNÇÃO SIMPLES DE REDUÇÃO PVC P/ESGOTO 100X50MM (4"X2")-C/ANÉIS </t>
  </si>
  <si>
    <t>06. 05. 29</t>
  </si>
  <si>
    <t>C1577</t>
  </si>
  <si>
    <t xml:space="preserve">JUNÇÃO SIMPLES DE REDUÇÃO PVC P/ESGOTO 100X75MM (4"X3")-C/ANÉIS </t>
  </si>
  <si>
    <t>06. 05. 30</t>
  </si>
  <si>
    <t xml:space="preserve">LUVA PVC ESGOTO 50MM - FORNECIMENTO E INSTALACAO </t>
  </si>
  <si>
    <t>06. 05. 31</t>
  </si>
  <si>
    <t xml:space="preserve">LUVA PVC ESGOTO 75MM - FORNECIMENTO E INSTALACAO </t>
  </si>
  <si>
    <t>06. 05. 32</t>
  </si>
  <si>
    <t xml:space="preserve">LUVA PVC ESGOTO 100MM - FORNECIMENTO E INSTALACAO </t>
  </si>
  <si>
    <t>06. 05. 33</t>
  </si>
  <si>
    <t xml:space="preserve">TE SANITARIO 50X50MM, COM ANÉIS - FORNECIMENTO E INSTALACAO </t>
  </si>
  <si>
    <t>06. 05. 34</t>
  </si>
  <si>
    <t xml:space="preserve">TE SANITARIO 75X75MM, JUNTA SOLDADA - FORNECIMENTO E INSTALACAO </t>
  </si>
  <si>
    <t>06. 05. 35</t>
  </si>
  <si>
    <t xml:space="preserve">TE SANITARIO 100X100MM, COM ANEIS - FORNECIMENTO E INSTALACAO </t>
  </si>
  <si>
    <t>06. 05. 36</t>
  </si>
  <si>
    <t xml:space="preserve">CAIXA SIFONADA PVC 150X150X50MM COM GRELHA REDONDA BRANCA - FORNECIMENTO E INSTALACAO </t>
  </si>
  <si>
    <t>TOTAL ITEM: 06</t>
  </si>
  <si>
    <t>07.</t>
  </si>
  <si>
    <t>INSTALAÇÕES ELÉTRICAS</t>
  </si>
  <si>
    <t>07. 01</t>
  </si>
  <si>
    <t>07. 01. 01</t>
  </si>
  <si>
    <t>08100/ORSE</t>
  </si>
  <si>
    <t>FORNECIMENTO E INSTALAÇÃO DE ELETROCALHA PERFURADA 400 X50 X 3000 MM (REF. MOPA OU SIMILAR)</t>
  </si>
  <si>
    <t>07. 01. 02</t>
  </si>
  <si>
    <t>ELE-ELE-010</t>
  </si>
  <si>
    <t>ELETRODUTO PVC RÍGIDO, ROSCA, INCLUSIVE CONEXÕES D = 3/4"</t>
  </si>
  <si>
    <t>07. 01. 03</t>
  </si>
  <si>
    <t>ELE-CON-105</t>
  </si>
  <si>
    <t>CONDULETE TIPO X EM ALUMÍNIO PARA ELETRODUTO ROSCADO D = 3/4"</t>
  </si>
  <si>
    <t>07. 01. 04</t>
  </si>
  <si>
    <t>08441/ORSE</t>
  </si>
  <si>
    <t>ABRAÇADEIRA METÁLICA TIPO "D" DE 3/4"( COM PARAFUSO)</t>
  </si>
  <si>
    <t>07. 01. 05</t>
  </si>
  <si>
    <t>ELE-PER-030</t>
  </si>
  <si>
    <t>PERFILADO PERFURADO EM CHAPA DE AÇO , DIMENSÕES 38 X 38 MM</t>
  </si>
  <si>
    <t>07. 01. 06</t>
  </si>
  <si>
    <t>00362/ORSE</t>
  </si>
  <si>
    <t>CURVA PARA ELETRODUTO DE PVC RÍGIDO ROSCÁVEL, DIÂM = 25MM (3/4")</t>
  </si>
  <si>
    <t>07. 01. 07</t>
  </si>
  <si>
    <t>00371/ORSE</t>
  </si>
  <si>
    <t>LUVA PARA ELETRODUTO DE PVC RÍGIDO ROSCÁVEL, DIÂM = 25MM (3/4")</t>
  </si>
  <si>
    <t>07. 01. 08</t>
  </si>
  <si>
    <t>ELE-PER-080</t>
  </si>
  <si>
    <t>VERGALHÃO DE AÇO COM ROSCA TOTAL PARA PERFILADO (DIÂMETRO: 1/4")</t>
  </si>
  <si>
    <t>07. 01. 09</t>
  </si>
  <si>
    <t>04189/ORSE</t>
  </si>
  <si>
    <t>CHUMBADOR PARABOLT 1/4" X 5", FORNECIMENTO E INSTALAÇÃO</t>
  </si>
  <si>
    <t>07. 01. 10</t>
  </si>
  <si>
    <t>07820/ORSE</t>
  </si>
  <si>
    <t>JUNÇÃO PARA ELETROCALHA METÁLICA 100MM(REF. MOPA OU SIMILAR)</t>
  </si>
  <si>
    <t>07. 01. 11</t>
  </si>
  <si>
    <t>ELE-CXS-040</t>
  </si>
  <si>
    <t>CAIXA DE FERRO ESMALTADA 4 X 4"</t>
  </si>
  <si>
    <t>07. 01. 12</t>
  </si>
  <si>
    <t xml:space="preserve">ELE-CXS-035 </t>
  </si>
  <si>
    <t>CAIXA DE FERRO ESMALTADA 2 X 4"</t>
  </si>
  <si>
    <t>07. 01. 13</t>
  </si>
  <si>
    <t>ELETRODUTO DE PVC FLEXIVEL CORRUGADO DN 20MM (3/4") FORNECIMENTO E INSTALACAO</t>
  </si>
  <si>
    <t>07. 01. 14</t>
  </si>
  <si>
    <t>ELE-DUT-020</t>
  </si>
  <si>
    <t xml:space="preserve">DUTO CORRUGADO EM PEAD (POLIETILENO DE ALTA DENSIDADE), PARA
PROTEÇÃO DE CABOS SUBTERRÂNEOS Ø 4" (100 MM) </t>
  </si>
  <si>
    <t>07. 01. 15</t>
  </si>
  <si>
    <t>ELE-DUT-010</t>
  </si>
  <si>
    <t>DUTO CORRUGADO EM PEAD (POLIETILENO DE ALTA DENSIDADE), PARA
PROTEÇÃO DE CABOS SUBTERRÂNEOS Ø 2" (50 MM)</t>
  </si>
  <si>
    <t>07. 01. 16</t>
  </si>
  <si>
    <t>ELE-DUT-005</t>
  </si>
  <si>
    <t>DUTO CORRUGADO EM PEAD (POLIETILENO DE ALTA DENSIDADE), PARA
PROTEÇÃO DE CABOS SUBTERRÂNEOS Ø 1 1/2" (40 MM)</t>
  </si>
  <si>
    <t>07. 01. 17</t>
  </si>
  <si>
    <t xml:space="preserve">ELE-ELE-030 </t>
  </si>
  <si>
    <t>ELETRODUTO PVC RÍGIDO, ROSCA, INCLUSIVE CONEXÕES D = 2"</t>
  </si>
  <si>
    <t>07. 01. 18</t>
  </si>
  <si>
    <t>00763/ORSE</t>
  </si>
  <si>
    <t>FORNECIMENTO E INSTALAÇÃO DE ELETROCALHA PERFURADA 200 X 100 X 3000 MM (REF. MOPA OU SIMILAR)</t>
  </si>
  <si>
    <t>07. 01. 19</t>
  </si>
  <si>
    <t>ELE-ELE-025</t>
  </si>
  <si>
    <t>ELETRODUTO PVC RÍGIDO, ROSCA, INCLUSIVE CONEXÕES D = 1 1/2"</t>
  </si>
  <si>
    <t>07. 01. 20</t>
  </si>
  <si>
    <t>CAIXA DE PASSAGEM 40X40X50 FUNDO BRITA COM TAMPA</t>
  </si>
  <si>
    <t>07. 02</t>
  </si>
  <si>
    <t>CABOS ELETRICOS</t>
  </si>
  <si>
    <t>07. 02. 01</t>
  </si>
  <si>
    <t>ELE-CAB-240.2</t>
  </si>
  <si>
    <t>CABO ISOLADO EM TERMOPLÁSTICO NÃO HALOGENADO, SEÇÃO 4 MM² -
450/750 V - 70°C - FLEXÍVEL (NBR 13248) (PRETO)</t>
  </si>
  <si>
    <t>07. 02. 02</t>
  </si>
  <si>
    <t xml:space="preserve">ELE-CAB-240.3 </t>
  </si>
  <si>
    <t xml:space="preserve">CABO ISOLADO EM TERMOPLÁSTICO NÃO HALOGENADO, SEÇÃO 4 MM² -
450/750 V - 70°C - FLEXÍVEL (NBR 13248) (VERMELHO) </t>
  </si>
  <si>
    <t>07. 02. 03</t>
  </si>
  <si>
    <t>ELE-CAB-240.5</t>
  </si>
  <si>
    <t>CABO ISOLADO EM TERMOPLÁSTICO NÃO HALOGENADO, SEÇÃO 4 MM² - 450/750 V - 70°C - FLEXÍVEL (NBR 13248) (AZUL CLARO)</t>
  </si>
  <si>
    <t>07. 02. 04</t>
  </si>
  <si>
    <t>ELE-CAB-240.7</t>
  </si>
  <si>
    <t>CABO ISOLADO EM TERMOPLÁSTICO NÃO HALOGENADO, SEÇÃO 4 MM² - 450/750 V - 70°C - FLEXÍVEL (NBR 13248) (VERDE)</t>
  </si>
  <si>
    <t>07. 02. 05</t>
  </si>
  <si>
    <t>ELE-CAB-235.2</t>
  </si>
  <si>
    <t>CABO ISOLADO EM TERMOPLÁSTICO NÃO HALOGENADO, SEÇÃO 2,5 MM² - 450/750 V - 70°C - FLEXÍVEL (NBR 13248) (PRETO)</t>
  </si>
  <si>
    <t>07. 02. 06</t>
  </si>
  <si>
    <t>ELE-CAB-235.3</t>
  </si>
  <si>
    <t xml:space="preserve">CABO ISOLADO EM TERMOPLÁSTICO NÃO HALOGENADO, SEÇÃO 2,5 MM²  -
450/750 V - 70°C - FLEXÍVEL (NBR 13248) (VERMELHO) </t>
  </si>
  <si>
    <t>07. 02. 07</t>
  </si>
  <si>
    <t>ELE-CAB-235</t>
  </si>
  <si>
    <t>CABO ISOLADO EM TERMOPLÁSTICO NÃO HALOGENADO, SEÇÃO 2,5 MM²  - 450/750 V - 70°C - FLEXÍVEL (NBR 13248) (CINZA)</t>
  </si>
  <si>
    <t>07. 02. 08</t>
  </si>
  <si>
    <t xml:space="preserve">ELE-CAB-235.7 </t>
  </si>
  <si>
    <t>CABO ISOLADO EM TERMOPLÁSTICO NÃO HALOGENADO, SEÇÃO 2,5 MM²  - 450/750 V - 70°C - FLEXÍVEL (NBR 13248) (VERDE)</t>
  </si>
  <si>
    <t>07. 02. 09</t>
  </si>
  <si>
    <t>ELE-CAB-245.5</t>
  </si>
  <si>
    <t>CABO ISOLADO EM TERMOPLÁSTICO NÃO HALOGENADO, SEÇÃO 6 MM² -
450/750 V - 70°C - FLEXÍVEL (NBR 13248) (PRETO)</t>
  </si>
  <si>
    <t>07. 02. 10</t>
  </si>
  <si>
    <t>ELE-CAB-245.7</t>
  </si>
  <si>
    <t xml:space="preserve">CABO ISOLADO EM TERMOPLÁSTICO NÃO HALOGENADO, SEÇÃO 6 MM² -
450/750 V - 70°C - FLEXÍVEL (NBR 13248) (VERDE-AMARELO) </t>
  </si>
  <si>
    <t>07. 02. 11</t>
  </si>
  <si>
    <t>ELE-CAB-115.2</t>
  </si>
  <si>
    <t>CABO DE COBRE ISOLAMENTO ANTI-CHAMA, SEÇÃO 35 MM2, 0,6/1KV (1 CONDUTOR) TP - FLEXÍVEL (PRETO)</t>
  </si>
  <si>
    <t>07. 02. 12</t>
  </si>
  <si>
    <t>ELE-CAB-115.5</t>
  </si>
  <si>
    <t>CABO DE COBRE ISOLAMENTO ANTI-CHAMA, SEÇÃO 35 MM2, 0,6/1KV (1 CONDUTOR) TP - FLEXÍVEL (AZUL CLARO)</t>
  </si>
  <si>
    <t>07. 02. 13</t>
  </si>
  <si>
    <t>ELE-CAB-115.6</t>
  </si>
  <si>
    <t>CABO DE COBRE ISOLAMENTO ANTI-CHAMA, SEÇÃO 35 MM2, 0,6/1KV (1 CONDUTOR) TP - FLEXÍVEL (VERDE)</t>
  </si>
  <si>
    <t>07. 02. 14</t>
  </si>
  <si>
    <t>ELE-CAB-105.2</t>
  </si>
  <si>
    <t>CABO DE COBRE ISOLAMENTO ANTI-CHAMA, SEÇÃO 16 MM2, 0,6/1KV (1 CONDUTOR) TP - FLEXÍVEL (PRETO</t>
  </si>
  <si>
    <t>07. 02. 15</t>
  </si>
  <si>
    <t>ELE-CAB-105.6</t>
  </si>
  <si>
    <t>CABO DE COBRE ISOLAMENTO ANTI-CHAMA, SEÇÃO 16 MM2, 0,6/1KV (1 CONDUTOR) TP - FLEXÍVEL (VERDE)</t>
  </si>
  <si>
    <t>07. 02. 16</t>
  </si>
  <si>
    <t>ELE-CAB-100.2</t>
  </si>
  <si>
    <t>CABO DE COBRE ISOLAMENTO ANTI-CHAMA, SEÇÃO 10 MM2, 0,6/1KV (1 CONDUTOR) TP - FLEXÍVEL (PRETO)</t>
  </si>
  <si>
    <t>07. 02. 17</t>
  </si>
  <si>
    <t>ELE-CAB-100.6</t>
  </si>
  <si>
    <t xml:space="preserve">6 CABO DE COBRE ISOLAMENTO ANTI-CHAMA, SEÇÃO 10 MM2, 0,6/1KV (1
CONDUTOR) TP - FLEXÍVEL (VERDE) </t>
  </si>
  <si>
    <t>07. 02. 18</t>
  </si>
  <si>
    <t>ELE-CAB-140.2</t>
  </si>
  <si>
    <t xml:space="preserve">CABO DE COBRE ISOLAMENTO ANTI-CHAMA, SEÇÃO 150 MM2, 0,6/1KV (1
CONDUTOR) TP - FLEXÍVEL (PRETO) </t>
  </si>
  <si>
    <t>07. 02. 19</t>
  </si>
  <si>
    <t>ELE-CAB-140.5</t>
  </si>
  <si>
    <t>CABO DE COBRE ISOLAMENTO ANTI-CHAMA, SEÇÃO 150 MM2, 0,6/1KV (1
CONDUTOR) TP - FLEXÍVEL (AZUL CLARO)</t>
  </si>
  <si>
    <t>07. 02. 20</t>
  </si>
  <si>
    <t>ELE-CAB-125.6</t>
  </si>
  <si>
    <t xml:space="preserve">6 CABO DE COBRE ISOLAMENTO ANTI-CHAMA, SEÇÃO 70 MM2, 0,6/1KV (1
CONDUTOR) TP - FLEXÍVEL (VERDE) </t>
  </si>
  <si>
    <t>07. 02. 21</t>
  </si>
  <si>
    <t>00698/ORSE</t>
  </si>
  <si>
    <t>FORNECIMENTO E COLOCAÇÃO DE ANILHA PARA IDENTIFICAÇÃO</t>
  </si>
  <si>
    <t>07. 02. 22</t>
  </si>
  <si>
    <t>00786/ORSE</t>
  </si>
  <si>
    <t>INTERRUPTOR TIPO DIMMER ROTATIVO (VARIADOR DE LUMINOSIDADE), SIEMENS OU SIMILAR</t>
  </si>
  <si>
    <t>07. 02. 23</t>
  </si>
  <si>
    <t>ELE-INT-015</t>
  </si>
  <si>
    <t xml:space="preserve">INTERRUPTOR UMA TECLA SIMPLES 10 A BRANCO - 250 V, COM PLACA </t>
  </si>
  <si>
    <t>07. 02. 24</t>
  </si>
  <si>
    <t>ELE-INT-095</t>
  </si>
  <si>
    <t>INTERRUPTOR , DUAS TECLAS SIMPLES 10 A BRANCO - 250 V</t>
  </si>
  <si>
    <t>07. 02. 25</t>
  </si>
  <si>
    <t>ELE-INT-125</t>
  </si>
  <si>
    <t>INTERRUPTOR , TRÊS TECLAS SIMPLES 10 A  BRANCO - 250 V</t>
  </si>
  <si>
    <t>07. 02. 26</t>
  </si>
  <si>
    <t>ELE-INT-010</t>
  </si>
  <si>
    <t>INTERRUPTOR, DUAS TECLA PARALELO 10 A BRANCO- 250 V, COM PLACA</t>
  </si>
  <si>
    <t>07. 02. 27</t>
  </si>
  <si>
    <t>ORÇAM</t>
  </si>
  <si>
    <t>CONJUNTO  MODULAR COM UMA GRADE 4X4", 2 MODULOS DE TOMADAS 2P + T 10A E UM ESPELHO BRANCO PARA 2 MODULOS DE TOMADAS, FORNECIMENTO E INSTALAÇÃO</t>
  </si>
  <si>
    <t>07. 02. 28</t>
  </si>
  <si>
    <t>FORNECIMENTO E INSTALAÇÃO DE LUMINÁRIA DE TETO DE EMBUTIR EM FORRO MODULAR 62,5 X 62,5 CM , PARA, LÂMPADAS T5  4X14 BRANCA COMPLETA COM REATOR 220V ELETRÔNICO ALTO FATOR DE POTÊNCIA, LÂMPADAS E SOQUETES, COM REFLETOR INTERNO E DIFUSOR EM ACRILICO, SEM ALETAS.</t>
  </si>
  <si>
    <t>07. 02. 29</t>
  </si>
  <si>
    <t>08877/ORSE</t>
  </si>
  <si>
    <t>LUMINÁRIA DE SOBREPOR SEM ALETAS PARA LÂMPADAS FLUORESCENTES 2 X 32 W, REF. C2359, DA LUSTRES PROJETO OU SIMILAR, INCLUSIVE REATOR ELETRÔNICO ALTO FATOR DE POTÊNCIA E LÂMPADAS</t>
  </si>
  <si>
    <t>07. 02. 30</t>
  </si>
  <si>
    <t>73953/002</t>
  </si>
  <si>
    <t>LUMINARIA TIPO CALHA, DE SOBREPOR, COM REATOR DE PARTIDA RAPIDA E LAMPADA FLUORESCENTE 2X20W, COMPLETA, FORNECIMENTO E INSTALACAO</t>
  </si>
  <si>
    <t>07. 02. 31</t>
  </si>
  <si>
    <t>ORÇAMENTO</t>
  </si>
  <si>
    <t>FORNECIMENTO E INSTALAÇÃO DE LUMINÁRIAS DE EMBUTIR REDONDA, BRANCA COM DIFUSOR, COMPLETA, COM 2 LAMPADAS PL 20W</t>
  </si>
  <si>
    <t>07. 02. 32</t>
  </si>
  <si>
    <t>04179/ORSE</t>
  </si>
  <si>
    <t>CABO DE COBRE PP CORDPLAST 3 X 2,5 MM2, 450/750V - FORNECIMENTO</t>
  </si>
  <si>
    <t>07. 02. 33</t>
  </si>
  <si>
    <t>08888/ORSE</t>
  </si>
  <si>
    <t>POSTE DECORATIVO COM 02 PÉTALAS, EM TUBO DE ALUMÍNIO COM DIFUSOR EM VIDRO LEITOSO BRILHANTE, REF. XR-708/2 DA XOULUX OU SIMILAR, COM 6,00M, INCLUSIVE LÂMPADA VAPOR DE SÓDIO DE 250W</t>
  </si>
  <si>
    <t>07. 02. 34</t>
  </si>
  <si>
    <t>00574/ORSE</t>
  </si>
  <si>
    <t>LUMINÁRIA FECHADA, EM ALUMÍNIO, C/ 1 PÉTALA, P/ ILUMINAÇÃO DE AVENIDAS E PRAÇAS C/ DIFUSOR DE ACRÍLICO (TECNOLUX REF CW-565 S/3 OU SIMILAR), EXCLUSIVE REATOR E LÂMPADA</t>
  </si>
  <si>
    <t>07. 02. 35</t>
  </si>
  <si>
    <t>CAIXA DE PASSAGEM 30X30X40 COM TAMPA E DRENO BRITA</t>
  </si>
  <si>
    <t>07. 02. 36</t>
  </si>
  <si>
    <t>02975/ORSE</t>
  </si>
  <si>
    <t>FORNECIMENTO E IMPLANTAÇÃO DE RELÉ FOTO-ELÉTRICO EM POSTE</t>
  </si>
  <si>
    <t>07. 02. 37</t>
  </si>
  <si>
    <t>08739/ORSE</t>
  </si>
  <si>
    <t>REFLETOR PARA LÂMPADA DE 150 A 500W</t>
  </si>
  <si>
    <t>07. 02. 38</t>
  </si>
  <si>
    <t>04434/ORSE</t>
  </si>
  <si>
    <t>LÂMPADA VAPOR METÁLICO DE 250 W</t>
  </si>
  <si>
    <t>07. 02. 39</t>
  </si>
  <si>
    <t>04435/ORSE</t>
  </si>
  <si>
    <t>REATOR PARA LÂMPADA VAPOR METÁLICO DE 250 W</t>
  </si>
  <si>
    <t>07. 03</t>
  </si>
  <si>
    <t>QD - GERAL - CG</t>
  </si>
  <si>
    <t>07. 03. 01</t>
  </si>
  <si>
    <t>10355/ORSE</t>
  </si>
  <si>
    <t>QDGBT1 - QUADRO / PAINEL EM CHAPA DE AÇO COM PINTURA EPOXI A PÓ NA COR CINZA RAL, FECHO TIPO FENDA, GRAU DE PROTEÇÃO IP 54, COM DISJUNTORES, BARRAMENTOS E ACESSÓRIOS DE MONTAGEM - 1200X800X250MM - OBRA DA E E CLEONICE SOARES FONSECA</t>
  </si>
  <si>
    <t>07. 03. 02</t>
  </si>
  <si>
    <t xml:space="preserve">08903/ORSE </t>
  </si>
  <si>
    <t>DISJUNTOR TERMOMAGNÉTICO TRIPOLAR 400 A COM CAIXA MOLDADA 10 KA</t>
  </si>
  <si>
    <t>07. 03. 03</t>
  </si>
  <si>
    <t>09690/ORSE</t>
  </si>
  <si>
    <t>DISJUNTOR TERMOMAGNÉTICO TRIPOLAR 160 A COM CAIXA MOLDADA 10 KA</t>
  </si>
  <si>
    <t>07. 03. 04</t>
  </si>
  <si>
    <t>08894/ORSE</t>
  </si>
  <si>
    <t>DISPOSITIVO DE PROTEÇÃO CONTRA SURTO DE TENSÃO DPS 40KA - 175V</t>
  </si>
  <si>
    <t>07. 03. 05</t>
  </si>
  <si>
    <t>09477/ORSE</t>
  </si>
  <si>
    <t>BARRAMENTO TRIFÁSICO</t>
  </si>
  <si>
    <t>07. 04</t>
  </si>
  <si>
    <t>QD-TM-IL-GC</t>
  </si>
  <si>
    <t>07. 04. 01</t>
  </si>
  <si>
    <t>09529/ORSE</t>
  </si>
  <si>
    <t>PAINEL - QD-COMERC - TIPO ARMÁRIO PARA 80 ESPAÇOS COM DISJUNTORES E ACESSÓRIOS, DIM: 1000X600X250MM</t>
  </si>
  <si>
    <t>07. 04. 02</t>
  </si>
  <si>
    <t>07992/ORSE</t>
  </si>
  <si>
    <t>DISJUNTOR TERMOMAGNETICO BIPOLAR 16 A, PADRÃO DIN (EUROPEU - LINHA BRANCA)</t>
  </si>
  <si>
    <t>07. 04. 03</t>
  </si>
  <si>
    <t>07743/ORSE</t>
  </si>
  <si>
    <t>DISJUNTOR TERMOMAGNETICO BIPOLAR 20 A, PADRÃO DIN (EUROPEU - LINHA BRANCA)</t>
  </si>
  <si>
    <t>07. 04. 04</t>
  </si>
  <si>
    <t>00449/ORSE</t>
  </si>
  <si>
    <t>DISJUNTOR TERMOMAGNETICO BIPOLAR 32 A, PADRÃO DIN (EUROPEU - LINHA BRANCA)</t>
  </si>
  <si>
    <t>07. 04. 05</t>
  </si>
  <si>
    <t>07997/ORSE</t>
  </si>
  <si>
    <t>DISJUNTOR BIPOLAR DR 63 A - DISPOSITIVO RESIDUAL DIFERENCIAL, TIPO AC, 30MA</t>
  </si>
  <si>
    <t>07. 04. 06</t>
  </si>
  <si>
    <t>07. 04. 07</t>
  </si>
  <si>
    <t>07. 05</t>
  </si>
  <si>
    <t>QD-AC-GC</t>
  </si>
  <si>
    <t>07. 05. 01</t>
  </si>
  <si>
    <t>07. 05. 02</t>
  </si>
  <si>
    <t>07. 05. 03</t>
  </si>
  <si>
    <t>07. 05. 04</t>
  </si>
  <si>
    <t>00452/ORSE</t>
  </si>
  <si>
    <t>DISJUNTOR TERMOMAGNETICO TRIPOLAR 63 A, PADRÃO DIN (EUROPEU - LINHA BRANCA), CURVA C</t>
  </si>
  <si>
    <t>07. 05. 05</t>
  </si>
  <si>
    <t>00451/ORSE</t>
  </si>
  <si>
    <t>DISJUNTOR TERMOMAGNETICO TRIPOLAR 32 A, PADRÃO DIN (EUROPEU - LINHA BRANCA), CURVA C</t>
  </si>
  <si>
    <t>07. 05. 06</t>
  </si>
  <si>
    <t>07. 06</t>
  </si>
  <si>
    <t>QD-GC</t>
  </si>
  <si>
    <t>07. 06. 01</t>
  </si>
  <si>
    <t>03836/ORSE</t>
  </si>
  <si>
    <t>CAIXA EM CHAPA METÁLICA GALVANIZADA 60 X 50 X 20CM, PARA QUADRO DE COMANDO</t>
  </si>
  <si>
    <t>07. 06. 02</t>
  </si>
  <si>
    <t>07. 06. 03</t>
  </si>
  <si>
    <t>07. 07</t>
  </si>
  <si>
    <t>EQUIPAMENTOS</t>
  </si>
  <si>
    <t>07. 07. 01</t>
  </si>
  <si>
    <t xml:space="preserve">NOBREAK 6KVA,  ENTRADA 220V, SAIDA 220V E 110V, DUPLA CONVERÇÃO, ONLINE, CONFORME ESPECIFICAÇÃO E CARACTERISTICAS TECNICAS DO MANUAL DO EQUIPAMENTO DE MEDICINA NUCLEAR EM ANEXO. </t>
  </si>
  <si>
    <t>07. 08</t>
  </si>
  <si>
    <t>PONTOS DE REDE E TELEFONE</t>
  </si>
  <si>
    <t>07. 08. 01</t>
  </si>
  <si>
    <t>10767/ORSE</t>
  </si>
  <si>
    <t>FORNECIMENTO DE RACK TIPO ARMÁRIO 19" X 42U X 680MM C/ 05 PATCH PANEL 24 PORTAS CAT.6E</t>
  </si>
  <si>
    <t>07. 08. 02</t>
  </si>
  <si>
    <t>SWITCH GERENCIÁVEL 48 PORTAS, COM TECNOLOGIA POE, GIGABIT ETHERNET 10/100/1000 BASET, CONFORME MEMORIAL</t>
  </si>
  <si>
    <t>07. 08. 03</t>
  </si>
  <si>
    <t>CAB-CAB-015</t>
  </si>
  <si>
    <t>CABO UTP 4 PARES CATEGORIA 6 COM REVESTIMENTO EXTERNO NÃO 
PROPAGANTE A CHAMA</t>
  </si>
  <si>
    <t>07. 08. 04</t>
  </si>
  <si>
    <t>ELE-CXS-035</t>
  </si>
  <si>
    <t>07. 08. 05</t>
  </si>
  <si>
    <t>CAB-TOM-015</t>
  </si>
  <si>
    <t>TOMADA DUPLA PARA LÓGICA RJ45, 4"X2", EMBUTIR, COMPLETA</t>
  </si>
  <si>
    <t>07. 08. 06</t>
  </si>
  <si>
    <t>07. 08. 07</t>
  </si>
  <si>
    <t>04533/ORSE</t>
  </si>
  <si>
    <t>FORNECIMENTO E INSTALAÇÃO DE ELETROCALHA PERFURADA 200 X 50 X 3000 MM (REF. MOPA OU SIMILAR)</t>
  </si>
  <si>
    <t>07. 08. 08</t>
  </si>
  <si>
    <t>07. 08. 09</t>
  </si>
  <si>
    <t>07. 08. 10</t>
  </si>
  <si>
    <t xml:space="preserve">  CHUMBADOR PARABOLT INOX 1/4" X 5", FORNECIMENTO</t>
  </si>
  <si>
    <t>07. 08. 11</t>
  </si>
  <si>
    <t>10849/ORSE</t>
  </si>
  <si>
    <t>CURVA VERTICAL 200 X 50 MM PARA ELETROCALHA METÁLICA, COM ÂNGULO 90°</t>
  </si>
  <si>
    <t>07. 08. 12</t>
  </si>
  <si>
    <t>07. 08. 13</t>
  </si>
  <si>
    <t>07. 08. 14</t>
  </si>
  <si>
    <t>07. 09</t>
  </si>
  <si>
    <t>CFTV</t>
  </si>
  <si>
    <t>07. 09. 01</t>
  </si>
  <si>
    <t>SISTEMA DE CFTV COMPLETO COM INFRAESTRUTURA EM ELETROCALHA DE AÇO E ELETRODUTOS DE PVC COM TODOS OS CONECTORES E ACESSORIOS NECESSÁRIOS, COM 13 CÂMERAS INTERNAS DO TIPO MINI DOME 1,3MP 720P COM LEDS INFRAVERMELHOS E ALCANCE DE 15 METROS,   UM NVR DE 16 ENTRADAS, COM ACESSO REMOTO E SERVIDOR DDN EXCLUSIVO, COM HD SATA 4TB PARA CADA DVR, COM  E TODOS OS ACESSÓRIOS NECESSÁRIOS PARA O PERFEITO FUNCIONAMETO DO SISTEMA INCLUSIVE CABOS E CONECTORES FONTES CHAVEADAS CENTRAIS E NOBREAKS.</t>
  </si>
  <si>
    <t>TOTAL ITEM: 07</t>
  </si>
  <si>
    <t>08.</t>
  </si>
  <si>
    <t>CLIMATIZAÇÃO</t>
  </si>
  <si>
    <t>08. 01</t>
  </si>
  <si>
    <t>CONDICIONADOR DE AR TIPO SELF-CONTEINED CAPACIDADE 05 TR; COM CONDENSAÇÃO A AR INCORPORADO. COMPRESSOR SCROLL; FILTRAGEM G0; BANDEJA EM POLIESTIRENO DE ALTO IMPACTO; PRESSOSTATOS MINIATURIZADOS; VÁLVULA DE SERVIÇO E BLOQUEIO-SUCÇÃO, DESCARGA E LÍQUIDO; VISOR DE LÍQUIDO; VÁLVULA SOLENOIDE; QUADRO ELÉTRICO E DE COMANDO INCORPORADO; FILTRO SECADOR / VÁLVULA DE EXPANSÃO TERMOSTÁTICA; CLO; TROCADOR DO TIPO CASCO E TUBO; RESISTÊNCIAS DE AQUECIMENTO DE 02 ESTÁGIOS. REF. MARCA TRANE – MODELO: SRVE050 OU TECNICAMENTE EQUIVALENTE</t>
  </si>
  <si>
    <t>08. 02</t>
  </si>
  <si>
    <t>CONDICIONADOR DE AR TIPO SELF-CONTEINED CAPACIDADE 7,5 TR; COM CONDENSAÇÃO A AR INCORPORADO. COMPRESSOR SCROLL; FILTRAGEM G0; BANDEJA EM POLIESTIRENO DE ALTO IMPACTO; PRESSOSTATOS MINIATURIZADOS; VÁLVULA DE SERVIÇO E BLOQUEIO-SUCÇÃO, DESCARGA E LÍQUIDO; VISOR DE LÍQUIDO; VÁLVULA SOLENOIDE; QUADRO ELÉTRICO E DE COMANDO INCORPORADO; FILTRO SECADOR / VÁLVULA DE EXPANSÃO TERMOSTÁTICA; CLO; TROCADOR DO TIPO CASCO E TUBO; RESISTÊNCIAS DE AQUECIMENTO DE 02 ESTÁGIOS. REF. MARCA TRANE – MODELO: SRVE075 OU TECNICAMENTE EQUIVALENTE</t>
  </si>
  <si>
    <t>08. 03</t>
  </si>
  <si>
    <t>CONDICIONADOR DE AR TIPO SELF-CONTEINED CAPACIDADE 12,5 TR; COM CONDENSAÇÃO A AR INCORPORADO. COMPRESSOR SCROLL; FILTRAGEM G0; BANDEJA EM POLIESTIRENO DE ALTO IMPACTO; PRESSOSTATOS MINIATURIZADOS; VÁLVULA DE SERVIÇO E BLOQUEIO-SUCÇÃO, DESCARGA E LÍQUIDO; VISOR DE LÍQUIDO; VÁLVULA SOLENOIDE; QUADRO ELÉTRICO E DE COMANDO INCORPORADO; FILTRO SECADOR / VÁLVULA DE EXPANSÃO TERMOSTÁTICA; CLO; TROCADOR DO TIPO CASCO E TUBO; RESISTÊNCIAS DE AQUECIMENTO DE 02 ESTÁGIOS. REF. MARCA TRANE – MODELO: SRVE075 OU TECNICAMENTE EQUIVALENTE</t>
  </si>
  <si>
    <t>08. 04</t>
  </si>
  <si>
    <t>CAIXA ATENUADORA DE RUÍDOS 80X40X80</t>
  </si>
  <si>
    <t>08. 05</t>
  </si>
  <si>
    <t>DAMPER MANUAL 800 X 400 (SAÍDA DO EQUIPAMENTO)</t>
  </si>
  <si>
    <t>08. 06</t>
  </si>
  <si>
    <t>CHAPA GALVANIZADA # 22</t>
  </si>
  <si>
    <t>08. 07</t>
  </si>
  <si>
    <t>CHAPA GALVANIZADA # 24</t>
  </si>
  <si>
    <t>08. 08</t>
  </si>
  <si>
    <t>CHAPA GALVANIZADA # 26</t>
  </si>
  <si>
    <t>08. 09</t>
  </si>
  <si>
    <t>DIFUSOR DE INSUFLAÇÃO EM ALUMÍNIO, REF. TROX - DI-41 9"X9" COM REGISTRO</t>
  </si>
  <si>
    <t>PÇ</t>
  </si>
  <si>
    <t>08. 10</t>
  </si>
  <si>
    <t>DIFUSOR DE INSUFLAÇÃO EM ALUMÍNIO, REF. TROX - DI-41 12"X12" COM REGISTRO</t>
  </si>
  <si>
    <t>08. 11</t>
  </si>
  <si>
    <t>DIFUSOR DE INSUFLAÇÃO EM ALUMÍNIO, REF. TROX - DI-32 12"X9" COM REGISTRO</t>
  </si>
  <si>
    <t>08. 12</t>
  </si>
  <si>
    <t>DIFUSOR DE INSUFLAÇÃO EM ALUMÍNIO, REF. TROX - DI-41 6"X6" COM REGISTRO</t>
  </si>
  <si>
    <t>08. 13</t>
  </si>
  <si>
    <t>GRELHA DE RETORNO RHN 600 X 400 RGA</t>
  </si>
  <si>
    <t>08. 14</t>
  </si>
  <si>
    <t>GRELHA DE RETORNO RHN 1200 X 400 RGA</t>
  </si>
  <si>
    <t>08. 15</t>
  </si>
  <si>
    <t>GRELHA DE RETORNO RHN 300 X 200 RGA</t>
  </si>
  <si>
    <t>08. 16</t>
  </si>
  <si>
    <t>GRELHA DE PISO 600 X 300</t>
  </si>
  <si>
    <t>08. 17</t>
  </si>
  <si>
    <t>GRELHA DE PISO 500 X 300</t>
  </si>
  <si>
    <t>08. 18</t>
  </si>
  <si>
    <t>GRELHA DE PISO 350 X 200</t>
  </si>
  <si>
    <t>08. 19</t>
  </si>
  <si>
    <t>DAMPER MANUAL COM REGISTRO 45 X 25 CM</t>
  </si>
  <si>
    <t>08. 20</t>
  </si>
  <si>
    <t>DAMPER MANUAL DOM REGISTRO 45 X 30 CM</t>
  </si>
  <si>
    <t>08. 21</t>
  </si>
  <si>
    <t>DAMPER MANUAL DOM REGISTRO 60 X 25 CM</t>
  </si>
  <si>
    <t>08. 22</t>
  </si>
  <si>
    <t>DAMPER MANUAL DOM REGISTRO 80 X 40 CM</t>
  </si>
  <si>
    <t>08. 23</t>
  </si>
  <si>
    <t>VENEZIANA DE PORTA EM ALUMINIO ANODIZADO 30 X 20 CM</t>
  </si>
  <si>
    <t>08. 24</t>
  </si>
  <si>
    <t>MANTA DE LÃ DE VIDRO</t>
  </si>
  <si>
    <t>08. 25</t>
  </si>
  <si>
    <t>FITA ALUMINIZADA</t>
  </si>
  <si>
    <t>08. 26</t>
  </si>
  <si>
    <t>FRIO ASFALTO</t>
  </si>
  <si>
    <t>LT</t>
  </si>
  <si>
    <t>08. 27</t>
  </si>
  <si>
    <t>FITA DUPLA FACE PARA FECHAMENTO DOS DUTOS (FLANGES)</t>
  </si>
  <si>
    <t>08. 28</t>
  </si>
  <si>
    <t>MANÔMETRO DE COLUNA EM U PARA FILTROS</t>
  </si>
  <si>
    <t>08. 29</t>
  </si>
  <si>
    <t>PORTA DE INSPEÇÃO 500 X 250</t>
  </si>
  <si>
    <t>08. 30</t>
  </si>
  <si>
    <t>CAIXA DE UMIDIFICAÇÃO COM RESERVATÓRIO, FLAUTA E RESISTÊNCIA, REF.COMPARCO</t>
  </si>
  <si>
    <t>08. 31</t>
  </si>
  <si>
    <t>SISTEMA DE AUTOMAÇÃO COM CONTROLE DE TEMPERATURA E UMIDADE ORIGINAL DO FABRICANTE DO EQUIPAMENTO SELF CONTAINED 05 TRS. REF. TRANE</t>
  </si>
  <si>
    <t>08. 32</t>
  </si>
  <si>
    <t>QUADRO ELÉTRICO COMPLETO PARA INSTALAÇÃO DOS EQUIPAMENTOS COM TODOS COMPONENTES DE ACORDO COM CATÁLOGO DO FABRICANTE</t>
  </si>
  <si>
    <t>08. 33</t>
  </si>
  <si>
    <t>BARRA ROSCADA 3/8” - GALVANIZADA</t>
  </si>
  <si>
    <t>08. 34</t>
  </si>
  <si>
    <t>PARAFUSO M8 X 40</t>
  </si>
  <si>
    <t>08. 35</t>
  </si>
  <si>
    <t>BUCHA M8</t>
  </si>
  <si>
    <t>08. 36</t>
  </si>
  <si>
    <t>TUBO PVC MARROM SOLDÁVEL, DIÂMETRO 1.1/2"</t>
  </si>
  <si>
    <t>08. 37</t>
  </si>
  <si>
    <t>CURVA PVC MARROM SOLDÁVEL, DIÂMETRO 1.1/2"</t>
  </si>
  <si>
    <t>08. 38</t>
  </si>
  <si>
    <t>CABO ELÉTRICO 4X2,5M²</t>
  </si>
  <si>
    <t>08. 39</t>
  </si>
  <si>
    <t>EXAUSTOR CENTRIFUGO - REF. MULTIVAC - MOD. 125B, VAZÃO: 300 M³/H, P. EST.: 20 MMCA.</t>
  </si>
  <si>
    <t>08. 40</t>
  </si>
  <si>
    <t>EXAUSTOR CENTRIFUGO - REF. MULTIVAC - MOD. 125B, VAZÃO: 385 M³/H, P. EST.: 300 PA.</t>
  </si>
  <si>
    <t>08. 41</t>
  </si>
  <si>
    <t>EXAUSTOR AXIAL DE PAREDE Ø 350, VAZÃO: 1000 M³/H, P. EST.: 5MMCA</t>
  </si>
  <si>
    <t>08. 42</t>
  </si>
  <si>
    <t>EXAUSTOR AXIAL REF. MULTIVAC - MOD. MURO 150A. VAZÃO 240 M³/H</t>
  </si>
  <si>
    <t>08. 43</t>
  </si>
  <si>
    <t>EXAUSTOR AXIAL REF. MULTIVAC - MOD. RADIA 170 A. VAZÃO 120 M³/H</t>
  </si>
  <si>
    <t>08. 44</t>
  </si>
  <si>
    <t>FILTRO EM TELA LAVÁVEL DE PVC DE ALTA DENSIDADE - G3</t>
  </si>
  <si>
    <t>08. 45</t>
  </si>
  <si>
    <t>FLEXÍVEL EM ALUMÍNIO DIÂMETRO 200MM, PARA AR.</t>
  </si>
  <si>
    <t>08. 46</t>
  </si>
  <si>
    <t>CANTONEIRA A/C 1/8" X 1"</t>
  </si>
  <si>
    <t>08. 47</t>
  </si>
  <si>
    <t>LONA VINÍLICA PARA ACOPLAMENTO DUTOS 1,5MM</t>
  </si>
  <si>
    <t>08. 48</t>
  </si>
  <si>
    <t>PARAFUSO M10 X 40</t>
  </si>
  <si>
    <t>08. 49</t>
  </si>
  <si>
    <t>BUCHA M10</t>
  </si>
  <si>
    <t>08. 50</t>
  </si>
  <si>
    <t>COXINS DE BORRACHA PARA ATENUAÇÃO DE VIBRAÇÃO</t>
  </si>
  <si>
    <t>08. 51</t>
  </si>
  <si>
    <t>FILTRO EM TELA LAVÁVEL DE PVC DE ALTA DENSIDADE - G1</t>
  </si>
  <si>
    <t>08. 52</t>
  </si>
  <si>
    <t>TELA PARA PROTEÇÃO EM MALHA DE AÇO</t>
  </si>
  <si>
    <t>08. 53</t>
  </si>
  <si>
    <t>CANTONEIRA A/C 1/4" X 2"</t>
  </si>
  <si>
    <t>08. 54</t>
  </si>
  <si>
    <t>CANTONEIRA A/C 3/16" X 1.1/2"</t>
  </si>
  <si>
    <t>08. 55</t>
  </si>
  <si>
    <t xml:space="preserve">PARABOLTE 3/8" X 3" </t>
  </si>
  <si>
    <t>08. 56</t>
  </si>
  <si>
    <t>CHAPA 3/16" PARA FIXAÇÃO DE MÃO FRANCESA</t>
  </si>
  <si>
    <t>08. 57</t>
  </si>
  <si>
    <t>CHAPA ANTIDERRAPANTE 1/8" GALVANIZADA</t>
  </si>
  <si>
    <t>08. 58</t>
  </si>
  <si>
    <t>TUBO AÇO CARBONO OD 1" #18</t>
  </si>
  <si>
    <t>08. 59</t>
  </si>
  <si>
    <t xml:space="preserve">CHAPA AÇO CARBONO 1/8" </t>
  </si>
  <si>
    <t>08. 60</t>
  </si>
  <si>
    <t>CHAPA A/C #1/4" (SAPATAS)</t>
  </si>
  <si>
    <t>08. 61</t>
  </si>
  <si>
    <t>TOMADA DE AR EXTERNO - VENEZIANA TAE 600 X 400</t>
  </si>
  <si>
    <t>08. 62</t>
  </si>
  <si>
    <t>COIFA DE EXAUTÃO SIMPLES EM AÇO INOX AISI 304, CHAPA #18, MEDINDO 80 X 60 CM, ACABAMENTO SANITÁRIO EM SOLDAS E JUNÇÕES, ESCOVADO.</t>
  </si>
  <si>
    <t>08. 63</t>
  </si>
  <si>
    <t>MÃO DE OBRA PARA INSTALAÇÃO DO SISTEMA DE CLIMATIZAÇÃO</t>
  </si>
  <si>
    <t>08. 69</t>
  </si>
  <si>
    <t>TRANSPORTE VERTICAL E HORIZONTAL</t>
  </si>
  <si>
    <t>CJ</t>
  </si>
  <si>
    <t>TOTAL ITEM: 08</t>
  </si>
  <si>
    <t>09.</t>
  </si>
  <si>
    <t>REVESTIMENTOS E PISOS</t>
  </si>
  <si>
    <t>09. 01</t>
  </si>
  <si>
    <t>REVESTIMENTOS INTERNOS</t>
  </si>
  <si>
    <t>09. 01. 01</t>
  </si>
  <si>
    <t xml:space="preserve">REV-BAR-005 </t>
  </si>
  <si>
    <t>IMPERMEABILIZACAO DE SUPERFICIE BLINDAGEM ADICIONAL COM ARGAMASSA BARITADA OU CHUMBO, CONFORME INDICAÇÃO DO MEMORIAL DE BLINDADEM</t>
  </si>
  <si>
    <t>09. 01. 02</t>
  </si>
  <si>
    <t>74199/001</t>
  </si>
  <si>
    <t>CHAPISCO RUSTICO TRACO 1:3 (CIMENTO E AREIA GROSSA), ESPESSURA 2CM, PREPARO MANUAL DA ARGAMASSA</t>
  </si>
  <si>
    <t>09. 01. 03</t>
  </si>
  <si>
    <t>87775</t>
  </si>
  <si>
    <t>EMBOÇO OU MASSA ÚNICA EM ARGAMASSA TRAÇO 1:2:8, PREPARO MECÂNICO COM BETONEIRA 400 L, APLICADA MANUALMENTE EM PANOS DE FACHADA COM PRESENÇADE
VÃOS, ESPESSURA DE 25 MM. AF_06/2014</t>
  </si>
  <si>
    <t>09. 01. 04</t>
  </si>
  <si>
    <t>87245</t>
  </si>
  <si>
    <t xml:space="preserve">REVESTIMENTO CERÂMICO PARA PAREDES EXTERNAS EM PASTILHAS DE PORCELANA
5 X 5 CM (PLACAS DE 30 X 30 CM), ALINHADAS A PRUMO, APLICADO EM SUPERF
ÍCIES INTERNAS </t>
  </si>
  <si>
    <t>09. 01. 05</t>
  </si>
  <si>
    <t xml:space="preserve">REVESTIMENTO CERÂMICO PARA PAREDE COM PLACAS TIPO PORCELANATO DE DIMENSÕES 30X60 CM </t>
  </si>
  <si>
    <t>09. 01. 06</t>
  </si>
  <si>
    <t>73792/001</t>
  </si>
  <si>
    <t>FORRO KNAUF THERMATEX THERMOFON HYGENA 62,5 X62,5CM</t>
  </si>
  <si>
    <t>09. 02</t>
  </si>
  <si>
    <t>REVESTIMENTOS EXTERNOS</t>
  </si>
  <si>
    <t>09. 02. 01</t>
  </si>
  <si>
    <t>5968</t>
  </si>
  <si>
    <t>IMPERMEABILIZACAO DE SUPERFICIE COM ARGAMASSA DE CIMENTO E AREIA (MEDIA), TRACO 1:3, COM ADITIVO IMPERMEABILIZANTE, E=2CM.</t>
  </si>
  <si>
    <t>09. 02. 02</t>
  </si>
  <si>
    <t>CHAPISCO RUSTICO TRACO 1:3 (CIMENTO E AREIA GROSSA),
ESPESSURA 2CM, PREPARO MANUAL DA ARGAMASSA</t>
  </si>
  <si>
    <t>09. 02. 03</t>
  </si>
  <si>
    <t>EMBOÇO OU MASSA ÚNICA EM ARGAMASSA TRAÇO 1:2:8, PREPARO MECÂNICO COM BETONEIRA 400 L, APLICADA
MANUALMENTE EM PANOS DE FACHADA COM PRESENÇADE VÃOS, ESPESSURA DE 25 MM. AF_06/2014</t>
  </si>
  <si>
    <t>09. 02. 04</t>
  </si>
  <si>
    <t>COTAÇÃO</t>
  </si>
  <si>
    <t>REVESTIMENTO ALUMÍNIO COMPOSTO - MALUCOBOND COR CASTLE GRAY PVDF 2 - SRI 56</t>
  </si>
  <si>
    <t>09. 02. 05</t>
  </si>
  <si>
    <t>BRISE COLEIL HUNTERDOUGLAS MODELO METALBRISE COR COBRE 3085</t>
  </si>
  <si>
    <t>09. 03</t>
  </si>
  <si>
    <t>PISOS INTERNOS</t>
  </si>
  <si>
    <t>87665</t>
  </si>
  <si>
    <t>CONTRAPISO EM ARGAMASSA TRAÇO 1:4 (CIMENTO E AREIA), PREPARO MECÂNICO COM BETONEIRA 400 L, APLICADO EM ÁREAS SECAS MAIORES QUE 10M2 SOBRE LAJE, ADERIDO, ESPESSURA 4CM, ACABAMENTO REFORÇADO. AF_06/2014</t>
  </si>
  <si>
    <t>09. 03. 01</t>
  </si>
  <si>
    <t>PORCELANATO TÉCNICO BACTERICÍDA COR CINZA CLARO 60X60CM RET NAT- JUNTA 2MM</t>
  </si>
  <si>
    <t>09. 03. 02</t>
  </si>
  <si>
    <t>MANTA VINÍLICA TARKETT - LINHA OPTMA 3242897/ CS 1290086 (CINZA)</t>
  </si>
  <si>
    <t>09. 03. 03</t>
  </si>
  <si>
    <t>83735</t>
  </si>
  <si>
    <t>IMPERMEABILIZAÇÃO DE PISO SOB MANTA VINÍLICA</t>
  </si>
  <si>
    <t>09. 03. 04</t>
  </si>
  <si>
    <t>72183</t>
  </si>
  <si>
    <t>CONCRETO COM ACABAMENTO DECORADO 26 QUADROS 25 X 25CM COR CINZA CLARO</t>
  </si>
  <si>
    <t>09. 03. 05</t>
  </si>
  <si>
    <t>SOLEIRA DE GRANITO BRANCO SIENA</t>
  </si>
  <si>
    <t>ML</t>
  </si>
  <si>
    <t>09. 03. 06</t>
  </si>
  <si>
    <t>PEITORIL - GRANITO (+0,05M)</t>
  </si>
  <si>
    <t>09. 03. 07</t>
  </si>
  <si>
    <t>BANCADA DE GRANITO BRANCO SIENA ESP=2CM COM ESPELHO +10CM E SAIA +5CM</t>
  </si>
  <si>
    <t>09. 03. 08</t>
  </si>
  <si>
    <t>RODAPÉ PORCELANATO TÉCNICO PORTOBELLO H=10CM ACABAMENTO: SOBREPOR</t>
  </si>
  <si>
    <t>09. 03. 09</t>
  </si>
  <si>
    <t>RODAPÉ DE CONCRETO COM ACABAMENTO DECORADO 26 QUADROS H=10CM ACABAMENTO: SOBREPOR</t>
  </si>
  <si>
    <t>09. 03. 10</t>
  </si>
  <si>
    <t>RODAPÉ TARKETT COM CANTO ARREDONDADO - ARREMATE DE RODAÉ E SUPORTE CURVO NA COR DO PISO</t>
  </si>
  <si>
    <t>09. 05.</t>
  </si>
  <si>
    <t>PISOS EXTERNOS</t>
  </si>
  <si>
    <t>09. 05. 01</t>
  </si>
  <si>
    <t>TOTAL ITEM: 09</t>
  </si>
  <si>
    <t>10.</t>
  </si>
  <si>
    <t>COBERTURA</t>
  </si>
  <si>
    <t>10. 01</t>
  </si>
  <si>
    <t>73931/001</t>
  </si>
  <si>
    <t>ESTRUTURA EM MADEIRA APARELHADA , PARA TELHA ONDULADA DE FIBROCIMENTO</t>
  </si>
  <si>
    <t>10. 02</t>
  </si>
  <si>
    <t>84035</t>
  </si>
  <si>
    <t>TELHA FIBROCIMENTO ONDULADA ESPESSURA 8MM, INCLUÍNDO ACESSÓRIOS</t>
  </si>
  <si>
    <t>10. 03</t>
  </si>
  <si>
    <t>74045/001</t>
  </si>
  <si>
    <t>CUMEEIRA UNIVERSAL PARA TELHA DE FIBROCIMENTO ONDULADA</t>
  </si>
  <si>
    <t>10. 04</t>
  </si>
  <si>
    <t>72104</t>
  </si>
  <si>
    <t>CALHA EM CHAPA DE AÇO GALVANIZADO NUMERO 24, DESENVOLVIMENTO DE 33CM</t>
  </si>
  <si>
    <t>10. 05</t>
  </si>
  <si>
    <t>72107</t>
  </si>
  <si>
    <t>RUFO EM CHAPA DE AÇO GALVANIZADO NUMERO 24, DESENVOLVIMENTO DE 25CM</t>
  </si>
  <si>
    <t>TOTAL ITEM: 10</t>
  </si>
  <si>
    <t>11.</t>
  </si>
  <si>
    <t>ESQUADRIAS</t>
  </si>
  <si>
    <t>11. 01</t>
  </si>
  <si>
    <t>JANELAS</t>
  </si>
  <si>
    <t>11. 01. 01</t>
  </si>
  <si>
    <t>74067/002</t>
  </si>
  <si>
    <t>JANELA DE CORRER EM ALUMÍNIO E VIDRO TEMPERADO 4,80X1,50M</t>
  </si>
  <si>
    <t>11. 01. 02</t>
  </si>
  <si>
    <t>JANELA MAXIM AR EM ALUMÍNIO E VIDRO TEMPERADO 0,80X0,80M</t>
  </si>
  <si>
    <t>11. 01. 03</t>
  </si>
  <si>
    <t>JANELA FIXA EM ALUMÍNIO E VIDRO PLUMBÍFERO 1,60X0,80M</t>
  </si>
  <si>
    <t>11. 01. 04</t>
  </si>
  <si>
    <t>JANELA MAXIM AR EM ALUMÍNIO E VIDRO TEMPERADO 2,40X0,80M</t>
  </si>
  <si>
    <t>11. 01. 05</t>
  </si>
  <si>
    <t>JANELA MAXIM AR EM ALUMÍNIO E VIDRO TEMPERADO 1,60X0,60M</t>
  </si>
  <si>
    <t>11. 01. 06</t>
  </si>
  <si>
    <t>JANELA FIXA EM ALUMÍNIO E VIDRO TEMPERADO 2,00X1,00M</t>
  </si>
  <si>
    <t>11. 02</t>
  </si>
  <si>
    <t>PORTAS</t>
  </si>
  <si>
    <t>11. 02. 01</t>
  </si>
  <si>
    <t>PORTA DE ABRIR ( DUAS FOLHAS ) EM MADEIRA E VIDRO TEMPERADO 1,50X2,10M</t>
  </si>
  <si>
    <t>11. 02. 02</t>
  </si>
  <si>
    <t>PORTA DE ABRIR EM MADEIRA 0,80X2,10M</t>
  </si>
  <si>
    <t>11. 02. 03</t>
  </si>
  <si>
    <t>PORTA DE ABRIR EM MADEIRA 0,90X2,10M</t>
  </si>
  <si>
    <t>11. 02. 04</t>
  </si>
  <si>
    <t>91338</t>
  </si>
  <si>
    <t>PORTA DE ABRIR EM ALUMÍNIO 0,90X2,10M</t>
  </si>
  <si>
    <t>11. 02. 05</t>
  </si>
  <si>
    <t>PORTA DE ABRIR EM MADEIRA 1,20X2,10M</t>
  </si>
  <si>
    <t>11. 02. 06</t>
  </si>
  <si>
    <t>PORTA CORTA FOGO COMPLETA ( DUAS FOLHAS ) 2,00X2,10M</t>
  </si>
  <si>
    <t>11. 02. 07</t>
  </si>
  <si>
    <t>PORTA DE ABRIR ( DUAS FOLHAS ) EM ALUMÍNIO E VIDRO TEMPERADO 2,00X2,10M</t>
  </si>
  <si>
    <t>11. 02. 08</t>
  </si>
  <si>
    <t>PORTA DE CORRER EM AÇO CARBONO E TELA METÁLICA 3,20X2,60M</t>
  </si>
  <si>
    <t>11. 02. 09</t>
  </si>
  <si>
    <t>PORTA DE CORRER EM AÇO CARBONO E TELA METÁLICA 4,20X2,60M</t>
  </si>
  <si>
    <t>11. 02. 10</t>
  </si>
  <si>
    <t>PORTA DE ABRIR EM MADEIRA 1,20X2,10M REVESTIDA COM CHUMBO E VISOR</t>
  </si>
  <si>
    <t>11. 02. 11</t>
  </si>
  <si>
    <t>PORTA DE ABRIR EM MADEIRA 0,80X2,10M REVESTIDA COM CHUMBO E VISOR</t>
  </si>
  <si>
    <t>11. 02. 12</t>
  </si>
  <si>
    <t>PORTA DE ABRIR ( DUAS FOLHAS ) EM MADEIRA 1,50X2,10M REVESTIDA COM CHUMBO E VISOR</t>
  </si>
  <si>
    <t>11. 02. 13</t>
  </si>
  <si>
    <t>PORTA DE ABRIR ( DUAS FOLHAS ) EM MADEIRA  2,00X2,10M REVESTIDA COM CHUMBO E VISOR</t>
  </si>
  <si>
    <t>11. 03</t>
  </si>
  <si>
    <t>PINTURA ESQUADRIAS</t>
  </si>
  <si>
    <t>11. 03. 01</t>
  </si>
  <si>
    <t>74065/003</t>
  </si>
  <si>
    <t>PINTURA ESMALTE BRILHANTE SOBRE ESQUADRIA DE MADEIRA</t>
  </si>
  <si>
    <t>TOTAL ITEM: 11</t>
  </si>
  <si>
    <t>12.</t>
  </si>
  <si>
    <t xml:space="preserve">PINTURA </t>
  </si>
  <si>
    <t>12. 01</t>
  </si>
  <si>
    <t>PINTURA INTERNA</t>
  </si>
  <si>
    <t>12. 01. 01</t>
  </si>
  <si>
    <t>88497</t>
  </si>
  <si>
    <t>APLICAÇÃO E LIXAMENTO DE MASSA LATÉX EM PAREDES DUAS DEMÃOS.</t>
  </si>
  <si>
    <t>12. 01. 02</t>
  </si>
  <si>
    <t>LINHA HOSP. COR FULL MOON</t>
  </si>
  <si>
    <t>12. 01. 03</t>
  </si>
  <si>
    <t>LINHA HOSP. COR FULL MOON SOBRE FORRO</t>
  </si>
  <si>
    <t>12. 01. 04</t>
  </si>
  <si>
    <t>LINHA HOSP. COR BRANCO GELO</t>
  </si>
  <si>
    <t>12. 01. 05</t>
  </si>
  <si>
    <t>88489</t>
  </si>
  <si>
    <t>ACRÍLICA FOSCA COR BRANCO GELO</t>
  </si>
  <si>
    <t>12. 02</t>
  </si>
  <si>
    <t>PINTURA EXTERNA</t>
  </si>
  <si>
    <t>12. 02. 01</t>
  </si>
  <si>
    <t>12. 02. 02</t>
  </si>
  <si>
    <t>TOTAL ITEM: 12</t>
  </si>
  <si>
    <t>13.</t>
  </si>
  <si>
    <t>GASES</t>
  </si>
  <si>
    <t>13. 01</t>
  </si>
  <si>
    <t xml:space="preserve">CENTRAL 1+1 AR MEDICINAL (REGULADOR DUPLO ESTÁGIO PARA AR MEDICINAL - LATÃO) </t>
  </si>
  <si>
    <t>13. 02</t>
  </si>
  <si>
    <t xml:space="preserve">CENTRAL 1+1 OXIGÊNIOL (REGULADOR DUPLO ESTÁGIO PARA OXIGÊNIO - LATÃO) </t>
  </si>
  <si>
    <t>13. 03</t>
  </si>
  <si>
    <t>CILINDRO RESERVA PAR AR MEDICINAL</t>
  </si>
  <si>
    <t>13. 04</t>
  </si>
  <si>
    <t>CILINDRO RESERVA PAR OXIGÊNIO</t>
  </si>
  <si>
    <t>13. 05</t>
  </si>
  <si>
    <t>FLEXÍVEL EM AÇO INOX</t>
  </si>
  <si>
    <t>13. 06</t>
  </si>
  <si>
    <t>REGULADOR DE PRESSÃO C/ 02 MANÔMETROS PARA AR MEDICINAL (ALETADO) DE AJUSTE FINO</t>
  </si>
  <si>
    <t>13. 07</t>
  </si>
  <si>
    <t>REGULADOR DE PRESSÃO C/ 02 MANÔMETROS PARA OXIGÊNIO (ALETADO) DE AJUSTE FINO</t>
  </si>
  <si>
    <t>13. 08</t>
  </si>
  <si>
    <t>TUBO DE COBRE CLASSE A Ø22MM</t>
  </si>
  <si>
    <t>13. 09</t>
  </si>
  <si>
    <t>TUBO DE COBRE CLASSE A Ø15MM</t>
  </si>
  <si>
    <t>13. 10</t>
  </si>
  <si>
    <t>VÁLVULA DE ESFERA BRONZE Ø 22MM</t>
  </si>
  <si>
    <t>13. 11</t>
  </si>
  <si>
    <t>VÁLVULA DE ESFERA BRONZE Ø 15MM</t>
  </si>
  <si>
    <t>13. 12</t>
  </si>
  <si>
    <t>VÁLVULA BI PARA AR MEDICINAL</t>
  </si>
  <si>
    <t>13. 13</t>
  </si>
  <si>
    <t>VÁLVULA BI PARA OXIGÊNIO</t>
  </si>
  <si>
    <t>13. 14</t>
  </si>
  <si>
    <t>PAINEL DE ALARME COMPLETO PARA AR MEDICINAL</t>
  </si>
  <si>
    <t>13. 15</t>
  </si>
  <si>
    <t>PAINEL DE ALARME COMPLETO PARA OXIGÊNIO</t>
  </si>
  <si>
    <t>13. 16</t>
  </si>
  <si>
    <t>TÊ DE COBRE CLASSE A 22 X 15 MM</t>
  </si>
  <si>
    <t>13. 17</t>
  </si>
  <si>
    <t>TÊ DE COBRE CLASSE A 15 MM</t>
  </si>
  <si>
    <t>13. 18</t>
  </si>
  <si>
    <t>CURVA DE COBRE CLASSE A Ø 22 MM</t>
  </si>
  <si>
    <t>13. 19</t>
  </si>
  <si>
    <t>CURVA DE COBRE CLASSE A Ø 15 MM</t>
  </si>
  <si>
    <t>13. 20</t>
  </si>
  <si>
    <t>CANOPLA PARA POSTO</t>
  </si>
  <si>
    <t>13. 21</t>
  </si>
  <si>
    <t>TARUGO SIMPLES EM COBRE PARA MONTAGEM DE POSTO</t>
  </si>
  <si>
    <t>TOTAL ITEM: 13</t>
  </si>
  <si>
    <t xml:space="preserve">14. </t>
  </si>
  <si>
    <t>PAISAGISMO</t>
  </si>
  <si>
    <t>14. 01</t>
  </si>
  <si>
    <t>PLANTIO GRAMA SÃO CARLOS EM LEIVAS</t>
  </si>
  <si>
    <t>14. 02</t>
  </si>
  <si>
    <t>LÉIA ALARANJADA</t>
  </si>
  <si>
    <t>14. 03</t>
  </si>
  <si>
    <t>CICA</t>
  </si>
  <si>
    <t>TOTAL ITEM: 14</t>
  </si>
  <si>
    <t>15.</t>
  </si>
  <si>
    <t>SERVIÇOS COMPLEMENTARES</t>
  </si>
  <si>
    <t>15. 01</t>
  </si>
  <si>
    <t>9537</t>
  </si>
  <si>
    <t>LIMPEZA FINAL DA OBRA</t>
  </si>
  <si>
    <t>TOTAL ITEM: 15</t>
  </si>
  <si>
    <t>TOTAL DA PLANILHA:</t>
  </si>
  <si>
    <t>BDI SERVIÇOS (28,11%):</t>
  </si>
  <si>
    <t>TOTAL COM BDI:</t>
  </si>
  <si>
    <t>PREÇO/M²:</t>
  </si>
  <si>
    <t>ORÇAMENTO ANALÍTICO - CENTRO DE MEDICINA NUCLEAR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</si>
</sst>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(* #,##0_);_(* \(#,##0\);_(* &quot;-&quot;_);_(@_)"/>
    <numFmt numFmtId="166" formatCode="\$#,##0.00\ ;\(\$#,##0.00\)"/>
    <numFmt numFmtId="167" formatCode="_(&quot;$&quot;* #,##0_);_(&quot;$&quot;* \(#,##0\);_(&quot;$&quot;* &quot;-&quot;_);_(@_)"/>
    <numFmt numFmtId="168" formatCode="\$#,##0\ ;\(\$#,##0\)"/>
    <numFmt numFmtId="169" formatCode="_([$€]* #,##0.00_);_([$€]* \(#,##0.00\);_([$€]* &quot;-&quot;??_);_(@_)"/>
    <numFmt numFmtId="170" formatCode="_([$€-2]* #,##0.00_);_([$€-2]* \(#,##0.00\);_([$€-2]* \-??_)"/>
    <numFmt numFmtId="171" formatCode="&quot;R$ &quot;#,##0.00"/>
    <numFmt numFmtId="172" formatCode="_-* #,##0\ _F_-;\-* #,##0\ _F_-;_-* &quot;-&quot;\ _F_-;_-@_-"/>
    <numFmt numFmtId="173" formatCode="_(&quot;R$ &quot;* #,##0.00_);_(&quot;R$ &quot;* \(#,##0.00\);_(&quot;R$ &quot;* &quot;-&quot;??_);_(@_)"/>
    <numFmt numFmtId="174" formatCode="#."/>
    <numFmt numFmtId="175" formatCode="_-* #,##0\ &quot;F&quot;_-;\-* #,##0\ &quot;F&quot;_-;_-* &quot;-&quot;\ &quot;F&quot;_-;_-@_-"/>
    <numFmt numFmtId="176" formatCode="#,##0.00\ &quot;F&quot;;[Red]\-#,##0.00\ &quot;F&quot;"/>
    <numFmt numFmtId="177" formatCode="ddd"/>
    <numFmt numFmtId="178" formatCode="d/mm/yyyy"/>
    <numFmt numFmtId="179" formatCode="_(* #,##0.00_);_(* \(#,##0.00\);_(* &quot;-&quot;??_);_(@_)"/>
    <numFmt numFmtId="180" formatCode="dd/mm/yy"/>
    <numFmt numFmtId="181" formatCode="00\ &quot;Meses&quot;"/>
    <numFmt numFmtId="182" formatCode="_-* #,##0.0_-;\-* #,##0.0_-;_-* &quot;-&quot;?_-;_-@_-"/>
    <numFmt numFmtId="183" formatCode="#,##0.00_ ;\-#,##0.00\ "/>
    <numFmt numFmtId="184" formatCode="#,##0.000"/>
    <numFmt numFmtId="185" formatCode="_(&quot;R$&quot;* #,##0.0000_);_(&quot;R$&quot;* \(#,##0.0000\);_(&quot;R$&quot;* &quot;-&quot;??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22"/>
      <name val="Arial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sz val="10"/>
      <color indexed="8"/>
      <name val="Times New Roman"/>
      <family val="1"/>
      <charset val="1"/>
    </font>
    <font>
      <i/>
      <sz val="11"/>
      <color indexed="23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0"/>
      <name val="Helv"/>
    </font>
    <font>
      <sz val="10"/>
      <name val="Times New Roman"/>
      <family val="1"/>
    </font>
    <font>
      <b/>
      <sz val="10.1"/>
      <color indexed="8"/>
      <name val="Times New Roman"/>
      <family val="1"/>
    </font>
    <font>
      <sz val="11"/>
      <color indexed="60"/>
      <name val="Calibri"/>
      <family val="2"/>
    </font>
    <font>
      <sz val="12"/>
      <name val="Courier New"/>
      <family val="3"/>
    </font>
    <font>
      <sz val="11"/>
      <color theme="1"/>
      <name val="Calibri"/>
      <family val="2"/>
      <charset val="134"/>
      <scheme val="minor"/>
    </font>
    <font>
      <sz val="10"/>
      <color indexed="8"/>
      <name val="MS Sans Serif"/>
      <family val="2"/>
    </font>
    <font>
      <sz val="10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2"/>
    </font>
    <font>
      <sz val="1"/>
      <color indexed="18"/>
      <name val="Courier"/>
      <family val="3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23">
    <xf numFmtId="0" fontId="0" fillId="0" borderId="0"/>
    <xf numFmtId="0" fontId="2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4" fontId="12" fillId="0" borderId="27" applyNumberFormat="0" applyBorder="0" applyAlignment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4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35" borderId="28" applyNumberFormat="0" applyAlignment="0" applyProtection="0"/>
    <xf numFmtId="0" fontId="16" fillId="36" borderId="28" applyNumberFormat="0" applyAlignment="0" applyProtection="0"/>
    <xf numFmtId="0" fontId="16" fillId="36" borderId="28" applyNumberFormat="0" applyAlignment="0" applyProtection="0"/>
    <xf numFmtId="0" fontId="2" fillId="0" borderId="0"/>
    <xf numFmtId="0" fontId="17" fillId="37" borderId="29" applyNumberFormat="0" applyAlignment="0" applyProtection="0"/>
    <xf numFmtId="0" fontId="17" fillId="37" borderId="29" applyNumberFormat="0" applyAlignment="0" applyProtection="0"/>
    <xf numFmtId="0" fontId="18" fillId="0" borderId="30" applyNumberFormat="0" applyFill="0" applyAlignment="0" applyProtection="0"/>
    <xf numFmtId="0" fontId="18" fillId="0" borderId="30" applyNumberFormat="0" applyFill="0" applyAlignment="0" applyProtection="0"/>
    <xf numFmtId="0" fontId="17" fillId="38" borderId="29" applyNumberFormat="0" applyAlignment="0" applyProtection="0"/>
    <xf numFmtId="165" fontId="2" fillId="0" borderId="0" applyFont="0" applyFill="0" applyBorder="0" applyAlignment="0" applyProtection="0"/>
    <xf numFmtId="3" fontId="8" fillId="0" borderId="0" applyFont="0" applyFill="0" applyBorder="0" applyAlignment="0" applyProtection="0"/>
    <xf numFmtId="166" fontId="19" fillId="0" borderId="0" applyNumberFormat="0" applyFont="0" applyFill="0" applyBorder="0" applyAlignment="0" applyProtection="0"/>
    <xf numFmtId="167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8" fillId="0" borderId="0" applyFont="0" applyFill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21" fillId="14" borderId="28" applyNumberFormat="0" applyAlignment="0" applyProtection="0"/>
    <xf numFmtId="0" fontId="21" fillId="14" borderId="28" applyNumberFormat="0" applyAlignment="0" applyProtection="0"/>
    <xf numFmtId="169" fontId="2" fillId="0" borderId="0" applyFont="0" applyFill="0" applyBorder="0" applyAlignment="0" applyProtection="0"/>
    <xf numFmtId="170" fontId="2" fillId="0" borderId="0" applyFill="0" applyBorder="0" applyAlignment="0" applyProtection="0"/>
    <xf numFmtId="169" fontId="2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2" fontId="8" fillId="0" borderId="0" applyFont="0" applyFill="0" applyBorder="0" applyAlignment="0" applyProtection="0"/>
    <xf numFmtId="171" fontId="2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0" fontId="15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1" fillId="8" borderId="28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8" fillId="0" borderId="30" applyNumberFormat="0" applyFill="0" applyAlignment="0" applyProtection="0"/>
    <xf numFmtId="172" fontId="2" fillId="0" borderId="0" applyFont="0" applyFill="0" applyBorder="0" applyAlignment="0" applyProtection="0"/>
    <xf numFmtId="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2" fillId="0" borderId="0" applyNumberFormat="0" applyFill="0" applyBorder="0" applyProtection="0">
      <alignment vertical="center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34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center"/>
    </xf>
    <xf numFmtId="0" fontId="31" fillId="0" borderId="0"/>
    <xf numFmtId="39" fontId="34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32" applyNumberFormat="0" applyAlignment="0" applyProtection="0"/>
    <xf numFmtId="0" fontId="2" fillId="45" borderId="32" applyNumberFormat="0" applyAlignment="0" applyProtection="0"/>
    <xf numFmtId="0" fontId="2" fillId="46" borderId="32" applyNumberFormat="0" applyFont="0" applyAlignment="0" applyProtection="0"/>
    <xf numFmtId="0" fontId="38" fillId="35" borderId="33" applyNumberFormat="0" applyAlignment="0" applyProtection="0"/>
    <xf numFmtId="0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36" borderId="33" applyNumberFormat="0" applyAlignment="0" applyProtection="0"/>
    <xf numFmtId="0" fontId="38" fillId="36" borderId="33" applyNumberFormat="0" applyAlignment="0" applyProtection="0"/>
    <xf numFmtId="174" fontId="40" fillId="0" borderId="0">
      <protection locked="0"/>
    </xf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2" fillId="0" borderId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" fillId="0" borderId="0"/>
    <xf numFmtId="0" fontId="8" fillId="0" borderId="0">
      <alignment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5" fontId="2" fillId="0" borderId="0">
      <protection locked="0"/>
    </xf>
    <xf numFmtId="185" fontId="2" fillId="0" borderId="0">
      <protection locked="0"/>
    </xf>
    <xf numFmtId="185" fontId="2" fillId="0" borderId="0">
      <protection locked="0"/>
    </xf>
    <xf numFmtId="185" fontId="2" fillId="0" borderId="0">
      <protection locked="0"/>
    </xf>
    <xf numFmtId="185" fontId="2" fillId="0" borderId="0">
      <protection locked="0"/>
    </xf>
    <xf numFmtId="185" fontId="2" fillId="0" borderId="0">
      <protection locked="0"/>
    </xf>
    <xf numFmtId="185" fontId="2" fillId="0" borderId="0">
      <protection locked="0"/>
    </xf>
    <xf numFmtId="185" fontId="2" fillId="0" borderId="0">
      <protection locked="0"/>
    </xf>
    <xf numFmtId="185" fontId="2" fillId="0" borderId="36">
      <protection locked="0"/>
    </xf>
    <xf numFmtId="0" fontId="45" fillId="0" borderId="37" applyNumberFormat="0" applyFill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0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164" fontId="6" fillId="0" borderId="1" xfId="1" applyNumberFormat="1" applyFont="1" applyBorder="1" applyAlignment="1"/>
    <xf numFmtId="164" fontId="6" fillId="0" borderId="1" xfId="1" applyNumberFormat="1" applyFont="1" applyBorder="1"/>
    <xf numFmtId="10" fontId="2" fillId="0" borderId="2" xfId="1" applyNumberFormat="1" applyBorder="1"/>
    <xf numFmtId="0" fontId="6" fillId="0" borderId="0" xfId="1" applyFont="1"/>
    <xf numFmtId="0" fontId="2" fillId="0" borderId="0" xfId="1" applyAlignment="1">
      <alignment horizontal="right"/>
    </xf>
    <xf numFmtId="0" fontId="2" fillId="0" borderId="0" xfId="1" applyFont="1" applyAlignment="1">
      <alignment vertical="center"/>
    </xf>
    <xf numFmtId="0" fontId="2" fillId="0" borderId="1" xfId="1" applyBorder="1" applyAlignment="1">
      <alignment vertical="center"/>
    </xf>
    <xf numFmtId="10" fontId="2" fillId="0" borderId="1" xfId="1" applyNumberFormat="1" applyFont="1" applyBorder="1" applyAlignment="1">
      <alignment vertical="center"/>
    </xf>
    <xf numFmtId="1" fontId="5" fillId="0" borderId="13" xfId="0" applyNumberFormat="1" applyFont="1" applyFill="1" applyBorder="1" applyAlignment="1" applyProtection="1">
      <alignment horizontal="left" vertical="center"/>
    </xf>
    <xf numFmtId="49" fontId="5" fillId="0" borderId="14" xfId="0" applyNumberFormat="1" applyFont="1" applyFill="1" applyBorder="1" applyAlignment="1" applyProtection="1">
      <alignment horizontal="center" vertical="top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right" vertical="top"/>
    </xf>
    <xf numFmtId="4" fontId="5" fillId="0" borderId="14" xfId="0" applyNumberFormat="1" applyFont="1" applyFill="1" applyBorder="1" applyAlignment="1" applyProtection="1">
      <alignment vertical="center"/>
    </xf>
    <xf numFmtId="4" fontId="5" fillId="0" borderId="14" xfId="0" applyNumberFormat="1" applyFont="1" applyFill="1" applyBorder="1" applyAlignment="1" applyProtection="1">
      <alignment horizontal="center" vertical="top"/>
    </xf>
    <xf numFmtId="4" fontId="5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4" fontId="5" fillId="0" borderId="14" xfId="0" applyNumberFormat="1" applyFont="1" applyFill="1" applyBorder="1" applyAlignment="1" applyProtection="1">
      <alignment horizontal="left" vertical="top"/>
    </xf>
    <xf numFmtId="10" fontId="5" fillId="0" borderId="15" xfId="0" applyNumberFormat="1" applyFont="1" applyFill="1" applyBorder="1" applyAlignment="1" applyProtection="1">
      <alignment horizontal="left" vertical="center"/>
    </xf>
    <xf numFmtId="4" fontId="5" fillId="0" borderId="15" xfId="0" applyNumberFormat="1" applyFont="1" applyFill="1" applyBorder="1" applyAlignment="1" applyProtection="1">
      <alignment horizontal="left" vertical="center"/>
    </xf>
    <xf numFmtId="4" fontId="7" fillId="2" borderId="16" xfId="1" applyNumberFormat="1" applyFont="1" applyFill="1" applyBorder="1" applyAlignment="1">
      <alignment horizontal="center" vertical="top" wrapText="1"/>
    </xf>
    <xf numFmtId="0" fontId="2" fillId="0" borderId="0" xfId="1" applyFont="1" applyBorder="1"/>
    <xf numFmtId="0" fontId="2" fillId="0" borderId="0" xfId="1" applyFont="1"/>
    <xf numFmtId="49" fontId="5" fillId="0" borderId="17" xfId="1" applyNumberFormat="1" applyFont="1" applyBorder="1" applyAlignment="1">
      <alignment horizontal="center" vertical="top"/>
    </xf>
    <xf numFmtId="4" fontId="7" fillId="0" borderId="17" xfId="1" applyNumberFormat="1" applyFont="1" applyBorder="1" applyAlignment="1">
      <alignment horizontal="justify" vertical="top" wrapText="1"/>
    </xf>
    <xf numFmtId="4" fontId="5" fillId="0" borderId="17" xfId="1" applyNumberFormat="1" applyFont="1" applyBorder="1" applyAlignment="1">
      <alignment horizontal="right" vertical="top"/>
    </xf>
    <xf numFmtId="4" fontId="5" fillId="0" borderId="17" xfId="1" applyNumberFormat="1" applyFont="1" applyBorder="1" applyAlignment="1"/>
    <xf numFmtId="4" fontId="5" fillId="0" borderId="17" xfId="1" applyNumberFormat="1" applyFont="1" applyBorder="1" applyAlignment="1">
      <alignment vertical="top"/>
    </xf>
    <xf numFmtId="49" fontId="8" fillId="0" borderId="17" xfId="1" applyNumberFormat="1" applyFont="1" applyBorder="1" applyAlignment="1">
      <alignment horizontal="center" vertical="top" wrapText="1"/>
    </xf>
    <xf numFmtId="4" fontId="8" fillId="0" borderId="17" xfId="1" applyNumberFormat="1" applyFont="1" applyBorder="1" applyAlignment="1">
      <alignment horizontal="justify" vertical="top" wrapText="1"/>
    </xf>
    <xf numFmtId="4" fontId="8" fillId="0" borderId="17" xfId="1" applyNumberFormat="1" applyFont="1" applyBorder="1" applyAlignment="1">
      <alignment horizontal="right" vertical="top" wrapText="1"/>
    </xf>
    <xf numFmtId="4" fontId="8" fillId="0" borderId="17" xfId="1" applyNumberFormat="1" applyFont="1" applyBorder="1" applyAlignment="1">
      <alignment vertical="top" wrapText="1"/>
    </xf>
    <xf numFmtId="1" fontId="8" fillId="0" borderId="1" xfId="1" applyNumberFormat="1" applyFont="1" applyBorder="1" applyAlignment="1">
      <alignment vertical="top" wrapText="1"/>
    </xf>
    <xf numFmtId="49" fontId="8" fillId="0" borderId="1" xfId="1" applyNumberFormat="1" applyFont="1" applyBorder="1" applyAlignment="1">
      <alignment horizontal="center" vertical="top" wrapText="1"/>
    </xf>
    <xf numFmtId="4" fontId="8" fillId="0" borderId="1" xfId="1" applyNumberFormat="1" applyFont="1" applyBorder="1" applyAlignment="1">
      <alignment horizontal="justify" vertical="top" wrapText="1"/>
    </xf>
    <xf numFmtId="4" fontId="8" fillId="0" borderId="1" xfId="1" applyNumberFormat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vertical="top" wrapText="1"/>
    </xf>
    <xf numFmtId="4" fontId="7" fillId="2" borderId="16" xfId="1" applyNumberFormat="1" applyFont="1" applyFill="1" applyBorder="1" applyAlignment="1">
      <alignment vertical="top" wrapText="1"/>
    </xf>
    <xf numFmtId="49" fontId="8" fillId="0" borderId="20" xfId="1" applyNumberFormat="1" applyFont="1" applyBorder="1" applyAlignment="1">
      <alignment horizontal="center" vertical="top" wrapText="1"/>
    </xf>
    <xf numFmtId="4" fontId="8" fillId="0" borderId="20" xfId="1" applyNumberFormat="1" applyFont="1" applyBorder="1" applyAlignment="1">
      <alignment vertical="top" wrapText="1"/>
    </xf>
    <xf numFmtId="0" fontId="2" fillId="0" borderId="0" xfId="1" applyFont="1" applyAlignment="1">
      <alignment horizontal="right" vertical="top"/>
    </xf>
    <xf numFmtId="0" fontId="5" fillId="0" borderId="17" xfId="1" applyNumberFormat="1" applyFont="1" applyBorder="1" applyAlignment="1">
      <alignment horizontal="center" vertical="top"/>
    </xf>
    <xf numFmtId="4" fontId="7" fillId="0" borderId="17" xfId="1" applyNumberFormat="1" applyFont="1" applyBorder="1" applyAlignment="1">
      <alignment horizontal="justify" wrapText="1"/>
    </xf>
    <xf numFmtId="0" fontId="2" fillId="0" borderId="17" xfId="1" applyNumberFormat="1" applyFont="1" applyBorder="1" applyAlignment="1">
      <alignment horizontal="center" vertical="top"/>
    </xf>
    <xf numFmtId="4" fontId="8" fillId="0" borderId="17" xfId="1" applyNumberFormat="1" applyFont="1" applyBorder="1" applyAlignment="1">
      <alignment horizontal="justify" wrapText="1"/>
    </xf>
    <xf numFmtId="0" fontId="2" fillId="0" borderId="17" xfId="1" applyNumberFormat="1" applyFont="1" applyFill="1" applyBorder="1" applyAlignment="1">
      <alignment horizontal="center" vertical="top"/>
    </xf>
    <xf numFmtId="4" fontId="8" fillId="0" borderId="17" xfId="1" applyNumberFormat="1" applyFont="1" applyFill="1" applyBorder="1" applyAlignment="1">
      <alignment horizontal="justify" wrapText="1"/>
    </xf>
    <xf numFmtId="4" fontId="8" fillId="0" borderId="17" xfId="1" applyNumberFormat="1" applyFont="1" applyFill="1" applyBorder="1" applyAlignment="1">
      <alignment horizontal="right" vertical="top" wrapText="1"/>
    </xf>
    <xf numFmtId="4" fontId="8" fillId="0" borderId="17" xfId="1" applyNumberFormat="1" applyFont="1" applyFill="1" applyBorder="1" applyAlignment="1">
      <alignment vertical="top" wrapText="1"/>
    </xf>
    <xf numFmtId="0" fontId="2" fillId="0" borderId="0" xfId="1" applyFont="1" applyFill="1"/>
    <xf numFmtId="4" fontId="7" fillId="0" borderId="17" xfId="1" applyNumberFormat="1" applyFont="1" applyBorder="1" applyAlignment="1">
      <alignment horizontal="right" vertical="top" wrapText="1"/>
    </xf>
    <xf numFmtId="4" fontId="7" fillId="0" borderId="17" xfId="1" applyNumberFormat="1" applyFont="1" applyBorder="1" applyAlignment="1">
      <alignment vertical="top" wrapText="1"/>
    </xf>
    <xf numFmtId="4" fontId="8" fillId="0" borderId="20" xfId="1" applyNumberFormat="1" applyFont="1" applyBorder="1" applyAlignment="1">
      <alignment horizontal="right" vertical="top" wrapText="1"/>
    </xf>
    <xf numFmtId="0" fontId="5" fillId="0" borderId="17" xfId="1" applyNumberFormat="1" applyFont="1" applyFill="1" applyBorder="1" applyAlignment="1">
      <alignment horizontal="center" vertical="top"/>
    </xf>
    <xf numFmtId="4" fontId="7" fillId="0" borderId="17" xfId="1" applyNumberFormat="1" applyFont="1" applyFill="1" applyBorder="1" applyAlignment="1">
      <alignment horizontal="justify" wrapText="1"/>
    </xf>
    <xf numFmtId="4" fontId="7" fillId="0" borderId="17" xfId="1" applyNumberFormat="1" applyFont="1" applyFill="1" applyBorder="1" applyAlignment="1">
      <alignment horizontal="right" vertical="top" wrapText="1"/>
    </xf>
    <xf numFmtId="4" fontId="7" fillId="0" borderId="17" xfId="1" applyNumberFormat="1" applyFont="1" applyFill="1" applyBorder="1" applyAlignment="1">
      <alignment vertical="top" wrapText="1"/>
    </xf>
    <xf numFmtId="4" fontId="2" fillId="0" borderId="17" xfId="1" applyNumberFormat="1" applyFont="1" applyFill="1" applyBorder="1" applyAlignment="1"/>
    <xf numFmtId="4" fontId="2" fillId="0" borderId="17" xfId="1" applyNumberFormat="1" applyFont="1" applyFill="1" applyBorder="1" applyAlignment="1">
      <alignment vertical="top"/>
    </xf>
    <xf numFmtId="49" fontId="5" fillId="0" borderId="20" xfId="1" applyNumberFormat="1" applyFont="1" applyBorder="1" applyAlignment="1">
      <alignment horizontal="center" vertical="top"/>
    </xf>
    <xf numFmtId="4" fontId="7" fillId="0" borderId="20" xfId="1" applyNumberFormat="1" applyFont="1" applyBorder="1" applyAlignment="1">
      <alignment horizontal="justify" vertical="top" wrapText="1"/>
    </xf>
    <xf numFmtId="4" fontId="5" fillId="0" borderId="20" xfId="1" applyNumberFormat="1" applyFont="1" applyBorder="1" applyAlignment="1">
      <alignment horizontal="right" vertical="top"/>
    </xf>
    <xf numFmtId="4" fontId="5" fillId="0" borderId="20" xfId="1" applyNumberFormat="1" applyFont="1" applyBorder="1" applyAlignment="1"/>
    <xf numFmtId="4" fontId="5" fillId="0" borderId="20" xfId="1" applyNumberFormat="1" applyFont="1" applyBorder="1" applyAlignment="1">
      <alignment vertical="top"/>
    </xf>
    <xf numFmtId="49" fontId="7" fillId="0" borderId="17" xfId="1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/>
    </xf>
    <xf numFmtId="4" fontId="8" fillId="0" borderId="20" xfId="1" applyNumberFormat="1" applyFont="1" applyBorder="1" applyAlignment="1">
      <alignment horizontal="justify" vertical="top" wrapText="1"/>
    </xf>
    <xf numFmtId="0" fontId="2" fillId="0" borderId="1" xfId="1" applyNumberFormat="1" applyFont="1" applyBorder="1" applyAlignment="1">
      <alignment horizontal="right" vertical="top"/>
    </xf>
    <xf numFmtId="4" fontId="2" fillId="0" borderId="1" xfId="1" applyNumberFormat="1" applyFont="1" applyBorder="1" applyAlignment="1">
      <alignment vertical="top" wrapText="1"/>
    </xf>
    <xf numFmtId="4" fontId="8" fillId="0" borderId="17" xfId="0" applyNumberFormat="1" applyFont="1" applyFill="1" applyBorder="1" applyAlignment="1">
      <alignment vertical="top" wrapText="1"/>
    </xf>
    <xf numFmtId="4" fontId="8" fillId="0" borderId="20" xfId="0" applyNumberFormat="1" applyFont="1" applyBorder="1" applyAlignment="1">
      <alignment horizontal="justify"/>
    </xf>
    <xf numFmtId="4" fontId="8" fillId="0" borderId="17" xfId="0" applyNumberFormat="1" applyFont="1" applyBorder="1" applyAlignment="1">
      <alignment vertical="top" wrapText="1"/>
    </xf>
    <xf numFmtId="4" fontId="8" fillId="0" borderId="20" xfId="0" applyNumberFormat="1" applyFont="1" applyFill="1" applyBorder="1" applyAlignment="1" applyProtection="1">
      <alignment horizontal="justify" vertical="top" wrapText="1"/>
    </xf>
    <xf numFmtId="4" fontId="2" fillId="0" borderId="1" xfId="1" applyNumberFormat="1" applyFont="1" applyBorder="1" applyAlignment="1">
      <alignment vertical="top"/>
    </xf>
    <xf numFmtId="0" fontId="2" fillId="0" borderId="0" xfId="1" applyNumberFormat="1" applyFont="1" applyBorder="1" applyAlignment="1">
      <alignment horizontal="center" vertical="top"/>
    </xf>
    <xf numFmtId="4" fontId="2" fillId="0" borderId="0" xfId="1" applyNumberFormat="1" applyFont="1" applyBorder="1" applyAlignment="1">
      <alignment vertical="top"/>
    </xf>
    <xf numFmtId="49" fontId="5" fillId="0" borderId="17" xfId="1" applyNumberFormat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right" vertical="top"/>
    </xf>
    <xf numFmtId="4" fontId="8" fillId="0" borderId="20" xfId="0" applyNumberFormat="1" applyFont="1" applyBorder="1" applyAlignment="1">
      <alignment horizontal="justify" vertical="top"/>
    </xf>
    <xf numFmtId="49" fontId="2" fillId="0" borderId="17" xfId="1" applyNumberFormat="1" applyFont="1" applyBorder="1" applyAlignment="1">
      <alignment horizontal="center" vertical="top" wrapText="1"/>
    </xf>
    <xf numFmtId="4" fontId="7" fillId="0" borderId="20" xfId="1" applyNumberFormat="1" applyFont="1" applyFill="1" applyBorder="1" applyAlignment="1" applyProtection="1">
      <alignment horizontal="justify" vertical="top" wrapText="1"/>
    </xf>
    <xf numFmtId="0" fontId="2" fillId="0" borderId="1" xfId="0" applyNumberFormat="1" applyFont="1" applyBorder="1" applyAlignment="1">
      <alignment horizontal="right" vertical="top"/>
    </xf>
    <xf numFmtId="0" fontId="2" fillId="0" borderId="1" xfId="1" applyNumberFormat="1" applyFont="1" applyBorder="1" applyAlignment="1">
      <alignment horizontal="right" vertical="top" wrapText="1"/>
    </xf>
    <xf numFmtId="4" fontId="8" fillId="0" borderId="20" xfId="0" applyNumberFormat="1" applyFont="1" applyBorder="1" applyAlignment="1">
      <alignment horizontal="justify" vertical="top" wrapText="1"/>
    </xf>
    <xf numFmtId="4" fontId="7" fillId="2" borderId="17" xfId="1" applyNumberFormat="1" applyFont="1" applyFill="1" applyBorder="1" applyAlignment="1">
      <alignment vertical="top"/>
    </xf>
    <xf numFmtId="4" fontId="2" fillId="2" borderId="19" xfId="1" applyNumberFormat="1" applyFont="1" applyFill="1" applyBorder="1" applyAlignment="1">
      <alignment vertical="top"/>
    </xf>
    <xf numFmtId="0" fontId="9" fillId="0" borderId="1" xfId="1" applyNumberFormat="1" applyFont="1" applyBorder="1" applyAlignment="1">
      <alignment horizontal="center" vertical="top"/>
    </xf>
    <xf numFmtId="4" fontId="10" fillId="0" borderId="17" xfId="1" applyNumberFormat="1" applyFont="1" applyBorder="1" applyAlignment="1">
      <alignment horizontal="right" vertical="top" wrapText="1"/>
    </xf>
    <xf numFmtId="4" fontId="9" fillId="0" borderId="1" xfId="1" applyNumberFormat="1" applyFont="1" applyBorder="1" applyAlignment="1">
      <alignment vertical="top" wrapText="1"/>
    </xf>
    <xf numFmtId="4" fontId="9" fillId="0" borderId="1" xfId="1" applyNumberFormat="1" applyFont="1" applyBorder="1" applyAlignment="1">
      <alignment horizontal="right" vertical="top"/>
    </xf>
    <xf numFmtId="4" fontId="7" fillId="0" borderId="20" xfId="0" applyNumberFormat="1" applyFont="1" applyBorder="1" applyAlignment="1">
      <alignment horizontal="justify" vertical="top" wrapText="1"/>
    </xf>
    <xf numFmtId="0" fontId="2" fillId="0" borderId="0" xfId="1" applyFont="1" applyAlignment="1">
      <alignment vertical="top"/>
    </xf>
    <xf numFmtId="4" fontId="7" fillId="2" borderId="2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0" xfId="1" applyFont="1"/>
    <xf numFmtId="0" fontId="2" fillId="0" borderId="0" xfId="0" applyNumberFormat="1" applyFont="1" applyFill="1" applyBorder="1" applyAlignment="1" applyProtection="1"/>
    <xf numFmtId="4" fontId="8" fillId="0" borderId="22" xfId="1" applyNumberFormat="1" applyFont="1" applyFill="1" applyBorder="1" applyAlignment="1">
      <alignment vertical="top" wrapText="1"/>
    </xf>
    <xf numFmtId="4" fontId="8" fillId="0" borderId="1" xfId="1" applyNumberFormat="1" applyFont="1" applyFill="1" applyBorder="1" applyAlignment="1">
      <alignment vertical="top" wrapText="1"/>
    </xf>
    <xf numFmtId="4" fontId="7" fillId="2" borderId="23" xfId="1" applyNumberFormat="1" applyFont="1" applyFill="1" applyBorder="1" applyAlignment="1">
      <alignment vertical="top" wrapText="1"/>
    </xf>
    <xf numFmtId="4" fontId="7" fillId="0" borderId="22" xfId="1" applyNumberFormat="1" applyFont="1" applyFill="1" applyBorder="1" applyAlignment="1">
      <alignment vertical="top" wrapText="1"/>
    </xf>
    <xf numFmtId="4" fontId="7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 applyAlignment="1">
      <alignment vertical="top" wrapText="1"/>
    </xf>
    <xf numFmtId="0" fontId="11" fillId="0" borderId="0" xfId="1" applyFont="1" applyFill="1"/>
    <xf numFmtId="1" fontId="8" fillId="0" borderId="1" xfId="1" applyNumberFormat="1" applyFont="1" applyFill="1" applyBorder="1" applyAlignment="1">
      <alignment vertical="top"/>
    </xf>
    <xf numFmtId="4" fontId="2" fillId="0" borderId="1" xfId="1" applyNumberFormat="1" applyFont="1" applyFill="1" applyBorder="1" applyAlignment="1">
      <alignment horizontal="justify" vertical="top" wrapText="1"/>
    </xf>
    <xf numFmtId="49" fontId="5" fillId="0" borderId="17" xfId="1" applyNumberFormat="1" applyFont="1" applyFill="1" applyBorder="1" applyAlignment="1">
      <alignment horizontal="center" vertical="top"/>
    </xf>
    <xf numFmtId="4" fontId="7" fillId="0" borderId="17" xfId="1" applyNumberFormat="1" applyFont="1" applyFill="1" applyBorder="1" applyAlignment="1">
      <alignment horizontal="justify" vertical="top" wrapText="1"/>
    </xf>
    <xf numFmtId="4" fontId="5" fillId="0" borderId="17" xfId="1" applyNumberFormat="1" applyFont="1" applyFill="1" applyBorder="1" applyAlignment="1">
      <alignment horizontal="right" vertical="top"/>
    </xf>
    <xf numFmtId="4" fontId="5" fillId="0" borderId="17" xfId="1" applyNumberFormat="1" applyFont="1" applyFill="1" applyBorder="1" applyAlignment="1">
      <alignment vertical="top"/>
    </xf>
    <xf numFmtId="49" fontId="8" fillId="0" borderId="17" xfId="1" applyNumberFormat="1" applyFont="1" applyFill="1" applyBorder="1" applyAlignment="1">
      <alignment horizontal="center" vertical="top" wrapText="1"/>
    </xf>
    <xf numFmtId="4" fontId="8" fillId="0" borderId="17" xfId="1" applyNumberFormat="1" applyFont="1" applyFill="1" applyBorder="1" applyAlignment="1">
      <alignment horizontal="justify" vertical="top" wrapText="1"/>
    </xf>
    <xf numFmtId="1" fontId="7" fillId="2" borderId="24" xfId="1" applyNumberFormat="1" applyFont="1" applyFill="1" applyBorder="1" applyAlignment="1">
      <alignment vertical="top"/>
    </xf>
    <xf numFmtId="4" fontId="2" fillId="2" borderId="25" xfId="1" applyNumberFormat="1" applyFont="1" applyFill="1" applyBorder="1" applyAlignment="1">
      <alignment vertical="top" wrapText="1"/>
    </xf>
    <xf numFmtId="4" fontId="2" fillId="2" borderId="25" xfId="1" applyNumberFormat="1" applyFont="1" applyFill="1" applyBorder="1" applyAlignment="1">
      <alignment horizontal="justify" vertical="top" wrapText="1"/>
    </xf>
    <xf numFmtId="4" fontId="2" fillId="0" borderId="19" xfId="1" applyNumberFormat="1" applyFont="1" applyFill="1" applyBorder="1" applyAlignment="1">
      <alignment vertical="top" wrapText="1"/>
    </xf>
    <xf numFmtId="4" fontId="2" fillId="0" borderId="19" xfId="1" applyNumberFormat="1" applyFont="1" applyFill="1" applyBorder="1" applyAlignment="1">
      <alignment horizontal="justify" vertical="top" wrapText="1"/>
    </xf>
    <xf numFmtId="1" fontId="2" fillId="0" borderId="0" xfId="1" applyNumberFormat="1" applyFont="1"/>
    <xf numFmtId="49" fontId="2" fillId="0" borderId="0" xfId="1" applyNumberFormat="1" applyFont="1" applyAlignment="1">
      <alignment horizontal="center" vertical="top"/>
    </xf>
    <xf numFmtId="4" fontId="2" fillId="0" borderId="0" xfId="1" applyNumberFormat="1" applyFont="1" applyAlignment="1">
      <alignment horizontal="justify"/>
    </xf>
    <xf numFmtId="4" fontId="2" fillId="0" borderId="0" xfId="1" applyNumberFormat="1" applyFont="1" applyAlignment="1">
      <alignment horizontal="right" vertical="top"/>
    </xf>
    <xf numFmtId="4" fontId="2" fillId="0" borderId="0" xfId="1" applyNumberFormat="1" applyFont="1" applyAlignment="1"/>
    <xf numFmtId="4" fontId="2" fillId="0" borderId="0" xfId="1" applyNumberFormat="1" applyFont="1" applyAlignment="1">
      <alignment vertical="top"/>
    </xf>
    <xf numFmtId="4" fontId="2" fillId="0" borderId="0" xfId="1" applyNumberFormat="1" applyFont="1"/>
    <xf numFmtId="0" fontId="6" fillId="0" borderId="1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10" fontId="2" fillId="0" borderId="3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0" fontId="5" fillId="0" borderId="10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4" fontId="7" fillId="2" borderId="17" xfId="1" applyNumberFormat="1" applyFont="1" applyFill="1" applyBorder="1" applyAlignment="1">
      <alignment vertical="top" wrapText="1"/>
    </xf>
    <xf numFmtId="4" fontId="2" fillId="2" borderId="19" xfId="1" applyNumberFormat="1" applyFont="1" applyFill="1" applyBorder="1" applyAlignment="1">
      <alignment vertical="top" wrapText="1"/>
    </xf>
    <xf numFmtId="4" fontId="7" fillId="2" borderId="18" xfId="1" applyNumberFormat="1" applyFont="1" applyFill="1" applyBorder="1" applyAlignment="1">
      <alignment vertical="top" wrapText="1"/>
    </xf>
    <xf numFmtId="4" fontId="2" fillId="2" borderId="0" xfId="1" applyNumberFormat="1" applyFont="1" applyFill="1" applyBorder="1" applyAlignment="1">
      <alignment vertical="top" wrapText="1"/>
    </xf>
    <xf numFmtId="4" fontId="7" fillId="2" borderId="20" xfId="1" applyNumberFormat="1" applyFont="1" applyFill="1" applyBorder="1" applyAlignment="1">
      <alignment vertical="top" wrapText="1"/>
    </xf>
    <xf numFmtId="4" fontId="2" fillId="2" borderId="26" xfId="1" applyNumberFormat="1" applyFont="1" applyFill="1" applyBorder="1" applyAlignment="1">
      <alignment vertical="top" wrapText="1"/>
    </xf>
    <xf numFmtId="4" fontId="7" fillId="2" borderId="38" xfId="1" applyNumberFormat="1" applyFont="1" applyFill="1" applyBorder="1" applyAlignment="1">
      <alignment vertical="top" wrapText="1"/>
    </xf>
    <xf numFmtId="4" fontId="2" fillId="0" borderId="25" xfId="1" applyNumberFormat="1" applyFont="1" applyBorder="1" applyAlignment="1"/>
    <xf numFmtId="4" fontId="8" fillId="0" borderId="19" xfId="1" applyNumberFormat="1" applyFont="1" applyBorder="1" applyAlignment="1">
      <alignment vertical="top" wrapText="1"/>
    </xf>
    <xf numFmtId="1" fontId="5" fillId="0" borderId="13" xfId="1" applyNumberFormat="1" applyFont="1" applyBorder="1" applyAlignment="1">
      <alignment horizontal="center"/>
    </xf>
    <xf numFmtId="1" fontId="5" fillId="0" borderId="14" xfId="1" applyNumberFormat="1" applyFont="1" applyBorder="1" applyAlignment="1">
      <alignment horizontal="center"/>
    </xf>
    <xf numFmtId="1" fontId="5" fillId="0" borderId="15" xfId="1" applyNumberFormat="1" applyFont="1" applyBorder="1" applyAlignment="1">
      <alignment horizontal="center"/>
    </xf>
    <xf numFmtId="1" fontId="7" fillId="2" borderId="39" xfId="1" applyNumberFormat="1" applyFont="1" applyFill="1" applyBorder="1" applyAlignment="1">
      <alignment horizontal="center" vertical="top" wrapText="1"/>
    </xf>
    <xf numFmtId="4" fontId="7" fillId="2" borderId="40" xfId="1" applyNumberFormat="1" applyFont="1" applyFill="1" applyBorder="1" applyAlignment="1">
      <alignment horizontal="center" vertical="top" wrapText="1"/>
    </xf>
    <xf numFmtId="1" fontId="7" fillId="0" borderId="41" xfId="1" applyNumberFormat="1" applyFont="1" applyBorder="1" applyAlignment="1">
      <alignment vertical="top" wrapText="1"/>
    </xf>
    <xf numFmtId="4" fontId="2" fillId="0" borderId="40" xfId="1" applyNumberFormat="1" applyFont="1" applyBorder="1" applyAlignment="1"/>
    <xf numFmtId="1" fontId="8" fillId="0" borderId="41" xfId="1" applyNumberFormat="1" applyFont="1" applyBorder="1" applyAlignment="1">
      <alignment vertical="top" wrapText="1"/>
    </xf>
    <xf numFmtId="4" fontId="8" fillId="0" borderId="40" xfId="1" applyNumberFormat="1" applyFont="1" applyBorder="1" applyAlignment="1">
      <alignment vertical="top" wrapText="1"/>
    </xf>
    <xf numFmtId="4" fontId="7" fillId="2" borderId="42" xfId="1" applyNumberFormat="1" applyFont="1" applyFill="1" applyBorder="1" applyAlignment="1">
      <alignment vertical="top" wrapText="1"/>
    </xf>
    <xf numFmtId="4" fontId="7" fillId="2" borderId="40" xfId="1" applyNumberFormat="1" applyFont="1" applyFill="1" applyBorder="1" applyAlignment="1">
      <alignment vertical="top" wrapText="1"/>
    </xf>
    <xf numFmtId="4" fontId="7" fillId="2" borderId="41" xfId="1" applyNumberFormat="1" applyFont="1" applyFill="1" applyBorder="1" applyAlignment="1">
      <alignment vertical="top" wrapText="1"/>
    </xf>
    <xf numFmtId="1" fontId="8" fillId="0" borderId="43" xfId="1" applyNumberFormat="1" applyFont="1" applyBorder="1" applyAlignment="1">
      <alignment vertical="top" wrapText="1"/>
    </xf>
    <xf numFmtId="4" fontId="8" fillId="0" borderId="40" xfId="1" applyNumberFormat="1" applyFont="1" applyFill="1" applyBorder="1" applyAlignment="1">
      <alignment vertical="top" wrapText="1"/>
    </xf>
    <xf numFmtId="1" fontId="8" fillId="0" borderId="41" xfId="1" applyNumberFormat="1" applyFont="1" applyFill="1" applyBorder="1" applyAlignment="1">
      <alignment vertical="top" wrapText="1"/>
    </xf>
    <xf numFmtId="1" fontId="7" fillId="0" borderId="41" xfId="1" applyNumberFormat="1" applyFont="1" applyFill="1" applyBorder="1" applyAlignment="1">
      <alignment vertical="top" wrapText="1"/>
    </xf>
    <xf numFmtId="4" fontId="8" fillId="0" borderId="44" xfId="1" applyNumberFormat="1" applyFont="1" applyBorder="1" applyAlignment="1">
      <alignment vertical="top" wrapText="1"/>
    </xf>
    <xf numFmtId="4" fontId="2" fillId="0" borderId="44" xfId="1" applyNumberFormat="1" applyFont="1" applyBorder="1" applyAlignment="1"/>
    <xf numFmtId="4" fontId="7" fillId="2" borderId="41" xfId="1" applyNumberFormat="1" applyFont="1" applyFill="1" applyBorder="1" applyAlignment="1">
      <alignment vertical="top"/>
    </xf>
    <xf numFmtId="4" fontId="2" fillId="0" borderId="40" xfId="1" applyNumberFormat="1" applyFont="1" applyBorder="1" applyAlignment="1">
      <alignment vertical="top" wrapText="1"/>
    </xf>
    <xf numFmtId="4" fontId="7" fillId="2" borderId="44" xfId="1" applyNumberFormat="1" applyFont="1" applyFill="1" applyBorder="1" applyAlignment="1">
      <alignment vertical="top" wrapText="1"/>
    </xf>
    <xf numFmtId="4" fontId="8" fillId="0" borderId="40" xfId="1" applyNumberFormat="1" applyFont="1" applyBorder="1" applyAlignment="1">
      <alignment wrapText="1"/>
    </xf>
    <xf numFmtId="4" fontId="7" fillId="2" borderId="44" xfId="1" applyNumberFormat="1" applyFont="1" applyFill="1" applyBorder="1" applyAlignment="1">
      <alignment horizontal="right" vertical="top" wrapText="1"/>
    </xf>
    <xf numFmtId="4" fontId="7" fillId="0" borderId="40" xfId="1" applyNumberFormat="1" applyFont="1" applyFill="1" applyBorder="1" applyAlignment="1">
      <alignment vertical="top" wrapText="1"/>
    </xf>
    <xf numFmtId="4" fontId="2" fillId="0" borderId="40" xfId="0" applyNumberFormat="1" applyFont="1" applyBorder="1" applyAlignment="1">
      <alignment vertical="top" wrapText="1"/>
    </xf>
    <xf numFmtId="4" fontId="2" fillId="0" borderId="40" xfId="1" applyNumberFormat="1" applyFont="1" applyFill="1" applyBorder="1" applyAlignment="1">
      <alignment vertical="top"/>
    </xf>
    <xf numFmtId="1" fontId="7" fillId="0" borderId="41" xfId="1" applyNumberFormat="1" applyFont="1" applyFill="1" applyBorder="1" applyAlignment="1">
      <alignment vertical="top"/>
    </xf>
    <xf numFmtId="4" fontId="7" fillId="0" borderId="45" xfId="1" applyNumberFormat="1" applyFont="1" applyFill="1" applyBorder="1" applyAlignment="1">
      <alignment vertical="top" wrapText="1"/>
    </xf>
    <xf numFmtId="4" fontId="2" fillId="0" borderId="24" xfId="1" applyNumberFormat="1" applyFont="1" applyBorder="1" applyAlignment="1"/>
    <xf numFmtId="4" fontId="2" fillId="0" borderId="46" xfId="1" applyNumberFormat="1" applyFont="1" applyBorder="1" applyAlignment="1"/>
  </cellXfs>
  <cellStyles count="32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3" xfId="9"/>
    <cellStyle name="20% - Ênfase2 2" xfId="10"/>
    <cellStyle name="20% - Ênfase2 3" xfId="11"/>
    <cellStyle name="20% - Ênfase3 2" xfId="12"/>
    <cellStyle name="20% - Ênfase3 3" xfId="13"/>
    <cellStyle name="20% - Ênfase4 2" xfId="14"/>
    <cellStyle name="20% - Ênfase4 3" xfId="15"/>
    <cellStyle name="20% - Ênfase5 2" xfId="16"/>
    <cellStyle name="20% - Ênfase5 3" xfId="17"/>
    <cellStyle name="20% - Ênfase6 2" xfId="18"/>
    <cellStyle name="20% - Ênfase6 3" xfId="19"/>
    <cellStyle name="3988,43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Ênfase1 2" xfId="27"/>
    <cellStyle name="40% - Ênfase1 3" xfId="28"/>
    <cellStyle name="40% - Ênfase2 2" xfId="29"/>
    <cellStyle name="40% - Ênfase2 3" xfId="30"/>
    <cellStyle name="40% - Ênfase3 2" xfId="31"/>
    <cellStyle name="40% - Ênfase3 3" xfId="32"/>
    <cellStyle name="40% - Ênfase4 2" xfId="33"/>
    <cellStyle name="40% - Ênfase4 3" xfId="34"/>
    <cellStyle name="40% - Ênfase5 2" xfId="35"/>
    <cellStyle name="40% - Ênfase5 3" xfId="36"/>
    <cellStyle name="40% - Ênfase6 2" xfId="37"/>
    <cellStyle name="40% - Ênfase6 3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 2" xfId="45"/>
    <cellStyle name="60% - Ênfase1 3" xfId="46"/>
    <cellStyle name="60% - Ênfase2 2" xfId="47"/>
    <cellStyle name="60% - Ênfase2 3" xfId="48"/>
    <cellStyle name="60% - Ênfase3 2" xfId="49"/>
    <cellStyle name="60% - Ênfase3 3" xfId="50"/>
    <cellStyle name="60% - Ênfase4 2" xfId="51"/>
    <cellStyle name="60% - Ênfase4 3" xfId="52"/>
    <cellStyle name="60% - Ênfase5 2" xfId="53"/>
    <cellStyle name="60% - Ênfase5 3" xfId="54"/>
    <cellStyle name="60% - Ênfase6 2" xfId="55"/>
    <cellStyle name="60% - Ênfase6 3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om 2" xfId="64"/>
    <cellStyle name="Bom 3" xfId="65"/>
    <cellStyle name="Calculation" xfId="66"/>
    <cellStyle name="Cálculo 2" xfId="67"/>
    <cellStyle name="Cálculo 3" xfId="68"/>
    <cellStyle name="Cancel" xfId="69"/>
    <cellStyle name="Célula de Verificação 2" xfId="70"/>
    <cellStyle name="Célula de Verificação 3" xfId="71"/>
    <cellStyle name="Célula Vinculada 2" xfId="72"/>
    <cellStyle name="Célula Vinculada 3" xfId="73"/>
    <cellStyle name="Check Cell" xfId="74"/>
    <cellStyle name="Comma [0]" xfId="75"/>
    <cellStyle name="Comma0" xfId="76"/>
    <cellStyle name="Curren" xfId="77"/>
    <cellStyle name="Currency [0]" xfId="78"/>
    <cellStyle name="Currency0" xfId="79"/>
    <cellStyle name="Data" xfId="80"/>
    <cellStyle name="Data 2" xfId="81"/>
    <cellStyle name="Data 3" xfId="82"/>
    <cellStyle name="Data_Pasta3" xfId="83"/>
    <cellStyle name="Date" xfId="84"/>
    <cellStyle name="Ênfase1 2" xfId="85"/>
    <cellStyle name="Ênfase1 3" xfId="86"/>
    <cellStyle name="Ênfase2 2" xfId="87"/>
    <cellStyle name="Ênfase2 3" xfId="88"/>
    <cellStyle name="Ênfase3 2" xfId="89"/>
    <cellStyle name="Ênfase3 3" xfId="90"/>
    <cellStyle name="Ênfase4 2" xfId="91"/>
    <cellStyle name="Ênfase4 3" xfId="92"/>
    <cellStyle name="Ênfase5 2" xfId="93"/>
    <cellStyle name="Ênfase5 3" xfId="94"/>
    <cellStyle name="Ênfase6 2" xfId="95"/>
    <cellStyle name="Ênfase6 3" xfId="96"/>
    <cellStyle name="Entrada 2" xfId="97"/>
    <cellStyle name="Entrada 3" xfId="98"/>
    <cellStyle name="Euro" xfId="99"/>
    <cellStyle name="Euro 2" xfId="100"/>
    <cellStyle name="Euro_Pasta1 (4)" xfId="101"/>
    <cellStyle name="Excel Built-in Normal 2" xfId="102"/>
    <cellStyle name="Explanatory Text" xfId="103"/>
    <cellStyle name="Fixed" xfId="104"/>
    <cellStyle name="Fixo" xfId="105"/>
    <cellStyle name="Fixo 2" xfId="106"/>
    <cellStyle name="Fixo 3" xfId="107"/>
    <cellStyle name="Fixo_02_09 anexoII (1)" xfId="108"/>
    <cellStyle name="Good" xfId="109"/>
    <cellStyle name="Heading 1" xfId="110"/>
    <cellStyle name="Heading 2" xfId="111"/>
    <cellStyle name="Heading 3" xfId="112"/>
    <cellStyle name="Heading 4" xfId="113"/>
    <cellStyle name="Hyperlink 2" xfId="114"/>
    <cellStyle name="Incorreto 2" xfId="115"/>
    <cellStyle name="Incorreto 3" xfId="116"/>
    <cellStyle name="Input" xfId="117"/>
    <cellStyle name="Lien hypertexte visité_Précloture 2001" xfId="118"/>
    <cellStyle name="Lien hypertexte_Précloture 2001" xfId="119"/>
    <cellStyle name="Linked Cell" xfId="120"/>
    <cellStyle name="Milliers [0]_An2-ActiRH-Ven" xfId="121"/>
    <cellStyle name="Milliers_06-Graphique ventes consolidées tuyaux (Gde Export+Total Branche)" xfId="122"/>
    <cellStyle name="Moeda 2" xfId="123"/>
    <cellStyle name="Moeda 2 2" xfId="124"/>
    <cellStyle name="Moeda 2 2 2" xfId="125"/>
    <cellStyle name="Moeda 2 2 3" xfId="126"/>
    <cellStyle name="Moeda 2 2 4" xfId="127"/>
    <cellStyle name="Moeda 2 2 5" xfId="128"/>
    <cellStyle name="Moeda 2 2 6" xfId="129"/>
    <cellStyle name="Moeda 2 2 7" xfId="130"/>
    <cellStyle name="Moeda 3" xfId="131"/>
    <cellStyle name="Moeda 4" xfId="132"/>
    <cellStyle name="Moeda 5" xfId="133"/>
    <cellStyle name="Moeda 6" xfId="134"/>
    <cellStyle name="Moeda0" xfId="135"/>
    <cellStyle name="Monétaire [0]_An2-ActiRH-Ven" xfId="136"/>
    <cellStyle name="Monétaire_06-Graphique ventes consolidées tuyaux (Gde Export+Total Branche)" xfId="137"/>
    <cellStyle name="Neutra 2" xfId="138"/>
    <cellStyle name="Neutra 3" xfId="139"/>
    <cellStyle name="Neutral" xfId="140"/>
    <cellStyle name="Normal" xfId="0" builtinId="0"/>
    <cellStyle name="Normal 10" xfId="1"/>
    <cellStyle name="Normal 11" xfId="141"/>
    <cellStyle name="Normal 12" xfId="142"/>
    <cellStyle name="Normal 13" xfId="143"/>
    <cellStyle name="Normal 14" xfId="144"/>
    <cellStyle name="Normal 15" xfId="145"/>
    <cellStyle name="Normal 16" xfId="146"/>
    <cellStyle name="Normal 17" xfId="147"/>
    <cellStyle name="Normal 18" xfId="148"/>
    <cellStyle name="Normal 19" xfId="149"/>
    <cellStyle name="Normal 2" xfId="150"/>
    <cellStyle name="Normal 2 2" xfId="151"/>
    <cellStyle name="Normal 2 2 2" xfId="152"/>
    <cellStyle name="Normal 2 2 2 6" xfId="153"/>
    <cellStyle name="Normal 2 2 2 6 2" xfId="154"/>
    <cellStyle name="Normal 2 2 2 6 3" xfId="155"/>
    <cellStyle name="Normal 2 2 3" xfId="156"/>
    <cellStyle name="Normal 2 3" xfId="157"/>
    <cellStyle name="Normal 2 3 2" xfId="158"/>
    <cellStyle name="Normal 2 4" xfId="159"/>
    <cellStyle name="Normal 2 5" xfId="160"/>
    <cellStyle name="Normal 2_BDI" xfId="161"/>
    <cellStyle name="Normal 20" xfId="162"/>
    <cellStyle name="Normal 21" xfId="163"/>
    <cellStyle name="Normal 22" xfId="164"/>
    <cellStyle name="Normal 23" xfId="165"/>
    <cellStyle name="Normal 24" xfId="166"/>
    <cellStyle name="Normal 25" xfId="167"/>
    <cellStyle name="Normal 26" xfId="168"/>
    <cellStyle name="Normal 27" xfId="169"/>
    <cellStyle name="Normal 28" xfId="170"/>
    <cellStyle name="Normal 29" xfId="171"/>
    <cellStyle name="Normal 3" xfId="172"/>
    <cellStyle name="Normal 3 2" xfId="173"/>
    <cellStyle name="Normal 3 3" xfId="174"/>
    <cellStyle name="Normal 3 4" xfId="175"/>
    <cellStyle name="Normal 3_BDI" xfId="176"/>
    <cellStyle name="Normal 30" xfId="177"/>
    <cellStyle name="Normal 31" xfId="178"/>
    <cellStyle name="Normal 32" xfId="179"/>
    <cellStyle name="Normal 33" xfId="180"/>
    <cellStyle name="Normal 4" xfId="181"/>
    <cellStyle name="Normal 4 2" xfId="182"/>
    <cellStyle name="Normal 4 3" xfId="183"/>
    <cellStyle name="Normal 4 4" xfId="184"/>
    <cellStyle name="Normal 4_Estudo Sinapi - Pavimentação Asfáltica com BDI 30%" xfId="185"/>
    <cellStyle name="Normal 40" xfId="186"/>
    <cellStyle name="Normal 49" xfId="187"/>
    <cellStyle name="Normal 5" xfId="188"/>
    <cellStyle name="Normal 50" xfId="189"/>
    <cellStyle name="Normal 52" xfId="190"/>
    <cellStyle name="Normal 54" xfId="191"/>
    <cellStyle name="Normal 55" xfId="192"/>
    <cellStyle name="Normal 57" xfId="193"/>
    <cellStyle name="Normal 58" xfId="194"/>
    <cellStyle name="Normal 59" xfId="195"/>
    <cellStyle name="Normal 6" xfId="196"/>
    <cellStyle name="Normal 7" xfId="197"/>
    <cellStyle name="Normal 8" xfId="198"/>
    <cellStyle name="Normal 8 2" xfId="199"/>
    <cellStyle name="Normal 9" xfId="200"/>
    <cellStyle name="Nota 2" xfId="201"/>
    <cellStyle name="Nota 3" xfId="202"/>
    <cellStyle name="Note" xfId="203"/>
    <cellStyle name="Output" xfId="204"/>
    <cellStyle name="Percent" xfId="205"/>
    <cellStyle name="Percentual" xfId="206"/>
    <cellStyle name="Percentual 2" xfId="207"/>
    <cellStyle name="Percentual 3" xfId="208"/>
    <cellStyle name="Percentual_02_09 anexoII (1)" xfId="209"/>
    <cellStyle name="Ponto" xfId="210"/>
    <cellStyle name="Ponto 2" xfId="211"/>
    <cellStyle name="Ponto 3" xfId="212"/>
    <cellStyle name="Ponto_02_09 anexoII (1)" xfId="213"/>
    <cellStyle name="Porcentagem 2" xfId="214"/>
    <cellStyle name="Porcentagem 2 2" xfId="215"/>
    <cellStyle name="Porcentagem 2 3" xfId="216"/>
    <cellStyle name="Porcentagem 2 4" xfId="217"/>
    <cellStyle name="Porcentagem 2 5" xfId="218"/>
    <cellStyle name="Porcentagem 2_BDI" xfId="219"/>
    <cellStyle name="Porcentagem 3" xfId="220"/>
    <cellStyle name="Porcentagem 3 2 2 2" xfId="221"/>
    <cellStyle name="Porcentagem 3 2 2 2 2" xfId="222"/>
    <cellStyle name="Porcentagem 3 2 2 2 3" xfId="223"/>
    <cellStyle name="Porcentagem 4" xfId="224"/>
    <cellStyle name="Porcentagem 4 2" xfId="225"/>
    <cellStyle name="Porcentagem 5" xfId="226"/>
    <cellStyle name="Porcentagem 6" xfId="227"/>
    <cellStyle name="Porcentagem 7" xfId="228"/>
    <cellStyle name="Porcentagem 8" xfId="229"/>
    <cellStyle name="Porcentagem 9" xfId="230"/>
    <cellStyle name="Saída 2" xfId="231"/>
    <cellStyle name="Saída 3" xfId="232"/>
    <cellStyle name="Separador de m" xfId="233"/>
    <cellStyle name="Separador de milhares 10" xfId="234"/>
    <cellStyle name="Separador de milhares 11" xfId="235"/>
    <cellStyle name="Separador de milhares 12" xfId="236"/>
    <cellStyle name="Separador de milhares 13" xfId="237"/>
    <cellStyle name="Separador de milhares 14" xfId="238"/>
    <cellStyle name="Separador de milhares 15" xfId="239"/>
    <cellStyle name="Separador de milhares 16" xfId="240"/>
    <cellStyle name="Separador de milhares 17" xfId="241"/>
    <cellStyle name="Separador de milhares 18" xfId="242"/>
    <cellStyle name="Separador de milhares 19" xfId="243"/>
    <cellStyle name="Separador de milhares 2" xfId="244"/>
    <cellStyle name="Separador de milhares 2 2" xfId="245"/>
    <cellStyle name="Separador de milhares 2 2 2" xfId="246"/>
    <cellStyle name="Separador de milhares 2 2 3" xfId="247"/>
    <cellStyle name="Separador de milhares 2 2 4" xfId="248"/>
    <cellStyle name="Separador de milhares 2 2 5" xfId="249"/>
    <cellStyle name="Separador de milhares 2 2_Pasta1 (4)" xfId="250"/>
    <cellStyle name="Separador de milhares 2 3" xfId="251"/>
    <cellStyle name="Separador de milhares 2 3 2" xfId="252"/>
    <cellStyle name="Separador de milhares 2 4" xfId="253"/>
    <cellStyle name="Separador de milhares 2 5" xfId="254"/>
    <cellStyle name="Separador de milhares 2 6" xfId="255"/>
    <cellStyle name="Separador de milhares 2_BDI" xfId="256"/>
    <cellStyle name="Separador de milhares 20" xfId="257"/>
    <cellStyle name="Separador de milhares 21" xfId="258"/>
    <cellStyle name="Separador de milhares 22" xfId="259"/>
    <cellStyle name="Separador de milhares 3" xfId="260"/>
    <cellStyle name="Separador de milhares 3 2" xfId="261"/>
    <cellStyle name="Separador de milhares 3 3" xfId="262"/>
    <cellStyle name="Separador de milhares 3_BDI" xfId="263"/>
    <cellStyle name="Separador de milhares 4" xfId="264"/>
    <cellStyle name="Separador de milhares 4 2" xfId="265"/>
    <cellStyle name="Separador de milhares 4 2 2" xfId="266"/>
    <cellStyle name="Separador de milhares 4 2 3" xfId="267"/>
    <cellStyle name="Separador de milhares 4 2 4" xfId="268"/>
    <cellStyle name="Separador de milhares 4 5" xfId="269"/>
    <cellStyle name="Separador de milhares 4 5 2" xfId="270"/>
    <cellStyle name="Separador de milhares 4 5 3" xfId="271"/>
    <cellStyle name="Separador de milhares 4_Planilha acordo" xfId="272"/>
    <cellStyle name="Separador de milhares 5" xfId="273"/>
    <cellStyle name="Separador de milhares 5 2 2 2" xfId="274"/>
    <cellStyle name="Separador de milhares 5 2 2 2 2" xfId="275"/>
    <cellStyle name="Separador de milhares 5 2 2 2 3" xfId="276"/>
    <cellStyle name="Separador de milhares 6" xfId="277"/>
    <cellStyle name="Separador de milhares 7" xfId="278"/>
    <cellStyle name="Separador de milhares 8" xfId="279"/>
    <cellStyle name="Separador de milhares 9" xfId="280"/>
    <cellStyle name="Standard_CANALISATION" xfId="281"/>
    <cellStyle name="Style 1 2" xfId="282"/>
    <cellStyle name="Texto de Aviso 2" xfId="283"/>
    <cellStyle name="Texto de Aviso 3" xfId="284"/>
    <cellStyle name="Texto Explicativo 2" xfId="285"/>
    <cellStyle name="Texto Explicativo 3" xfId="286"/>
    <cellStyle name="Title" xfId="287"/>
    <cellStyle name="Título 1 1" xfId="288"/>
    <cellStyle name="Título 1 1 1" xfId="289"/>
    <cellStyle name="Título 1 1 1 1" xfId="290"/>
    <cellStyle name="Título 1 1_RESUMO SERVIÇOS E MATERIAIS" xfId="291"/>
    <cellStyle name="Título 1 2" xfId="292"/>
    <cellStyle name="Título 1 3" xfId="293"/>
    <cellStyle name="Título 2 2" xfId="294"/>
    <cellStyle name="Título 2 3" xfId="295"/>
    <cellStyle name="Título 3 2" xfId="296"/>
    <cellStyle name="Título 3 3" xfId="297"/>
    <cellStyle name="Título 4 2" xfId="298"/>
    <cellStyle name="Título 4 3" xfId="299"/>
    <cellStyle name="Titulo1" xfId="300"/>
    <cellStyle name="Titulo1 2" xfId="301"/>
    <cellStyle name="Titulo1 3" xfId="302"/>
    <cellStyle name="Titulo1_02_09 anexoII (1)" xfId="303"/>
    <cellStyle name="Titulo2" xfId="304"/>
    <cellStyle name="Titulo2 2" xfId="305"/>
    <cellStyle name="Titulo2 3" xfId="306"/>
    <cellStyle name="Titulo2_02_09 anexoII (1)" xfId="307"/>
    <cellStyle name="Total 2" xfId="308"/>
    <cellStyle name="Total 3" xfId="309"/>
    <cellStyle name="Vírgula 2" xfId="310"/>
    <cellStyle name="Vírgula 2 2" xfId="311"/>
    <cellStyle name="Vírgula 2 2 2" xfId="312"/>
    <cellStyle name="Vírgula 2 2 3" xfId="313"/>
    <cellStyle name="Vírgula 2 2 4" xfId="314"/>
    <cellStyle name="Vírgula 2 2 5" xfId="315"/>
    <cellStyle name="Vírgula 3" xfId="316"/>
    <cellStyle name="Vírgula 4" xfId="317"/>
    <cellStyle name="Vírgula 5" xfId="318"/>
    <cellStyle name="Vírgula0" xfId="319"/>
    <cellStyle name="Währung [0]_FIE-prix vente raccords" xfId="320"/>
    <cellStyle name="Währung_FIE-prix vente raccords" xfId="321"/>
    <cellStyle name="Warning Text" xfId="3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_UDI2\ORCAMENT\CIDADES\OSASCO\Concorr&#234;ncia\Cp%20028-02\Anexo%20III%20-%20Planilha%20de%20Or&#231;amento\Planilha%20de%20Or&#231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ódulo4"/>
      <sheetName val="Módulo3"/>
      <sheetName val="Módulo2"/>
      <sheetName val="Módulo1"/>
      <sheetName val="Custo"/>
      <sheetName val="Preço"/>
      <sheetName val="demons"/>
      <sheetName val="demons (2)"/>
      <sheetName val="pci"/>
      <sheetName val="Orçamento"/>
      <sheetName val="mão de obra"/>
      <sheetName val="MO-EQUIP"/>
      <sheetName val="SEGURANÇA"/>
      <sheetName val="Indiretos"/>
      <sheetName val="Crono"/>
      <sheetName val="LocFormas"/>
      <sheetName val="formas"/>
      <sheetName val="LevGaleria"/>
      <sheetName val="planilha transp"/>
      <sheetName val="Fresagem"/>
      <sheetName val="composições"/>
      <sheetName val="Escavação"/>
      <sheetName val="frete mf"/>
      <sheetName val="Planilha de Preç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topLeftCell="A25" zoomScale="106" zoomScaleSheetLayoutView="106" workbookViewId="0">
      <selection activeCell="K43" sqref="K43"/>
    </sheetView>
  </sheetViews>
  <sheetFormatPr defaultRowHeight="12.75"/>
  <cols>
    <col min="1" max="3" width="9.140625" style="1"/>
    <col min="4" max="4" width="11" style="1" customWidth="1"/>
    <col min="5" max="5" width="10" style="1" customWidth="1"/>
    <col min="6" max="6" width="9.140625" style="1"/>
    <col min="7" max="7" width="10.28515625" style="1" customWidth="1"/>
    <col min="8" max="8" width="9.85546875" style="1" customWidth="1"/>
    <col min="9" max="16384" width="9.140625" style="1"/>
  </cols>
  <sheetData>
    <row r="1" spans="1:10" ht="2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3" spans="1:10" s="3" customFormat="1">
      <c r="A3" s="2" t="s">
        <v>1</v>
      </c>
    </row>
    <row r="4" spans="1:10" s="3" customFormat="1">
      <c r="A4" s="2"/>
    </row>
    <row r="5" spans="1:10" s="3" customFormat="1">
      <c r="A5" s="2" t="s">
        <v>2</v>
      </c>
    </row>
    <row r="8" spans="1:10">
      <c r="A8" s="1" t="s">
        <v>3</v>
      </c>
      <c r="F8" s="128" t="s">
        <v>4</v>
      </c>
      <c r="G8" s="128"/>
      <c r="H8" s="128"/>
      <c r="I8" s="4">
        <f>B10+B14+B18+1</f>
        <v>1.0695000000000001</v>
      </c>
    </row>
    <row r="9" spans="1:10" ht="13.5" thickBot="1">
      <c r="F9" s="128" t="s">
        <v>5</v>
      </c>
      <c r="G9" s="128"/>
      <c r="H9" s="128"/>
      <c r="I9" s="5">
        <f>1+B22</f>
        <v>1.0141</v>
      </c>
    </row>
    <row r="10" spans="1:10" ht="13.5" thickBot="1">
      <c r="B10" s="6">
        <v>4.48E-2</v>
      </c>
      <c r="F10" s="128" t="s">
        <v>6</v>
      </c>
      <c r="G10" s="128"/>
      <c r="H10" s="128"/>
      <c r="I10" s="5">
        <f>1+B26</f>
        <v>1.079</v>
      </c>
    </row>
    <row r="11" spans="1:10">
      <c r="F11" s="128" t="s">
        <v>7</v>
      </c>
      <c r="G11" s="128"/>
      <c r="H11" s="128"/>
      <c r="I11" s="5">
        <f>1-(B31+E31+H31+B33)</f>
        <v>0.91349999999999998</v>
      </c>
    </row>
    <row r="12" spans="1:10">
      <c r="A12" s="1" t="s">
        <v>8</v>
      </c>
      <c r="F12" s="128" t="s">
        <v>9</v>
      </c>
      <c r="G12" s="128"/>
      <c r="H12" s="128"/>
      <c r="I12" s="5">
        <f>1-(B31+E31+H31)</f>
        <v>0.9335</v>
      </c>
    </row>
    <row r="13" spans="1:10" ht="13.5" thickBot="1"/>
    <row r="14" spans="1:10" ht="13.5" thickBot="1">
      <c r="B14" s="6">
        <v>9.7000000000000003E-3</v>
      </c>
    </row>
    <row r="16" spans="1:10">
      <c r="A16" s="1" t="s">
        <v>10</v>
      </c>
    </row>
    <row r="17" spans="1:8" ht="13.5" thickBot="1"/>
    <row r="18" spans="1:8" ht="13.5" thickBot="1">
      <c r="B18" s="6">
        <v>1.4999999999999999E-2</v>
      </c>
    </row>
    <row r="20" spans="1:8">
      <c r="A20" s="1" t="s">
        <v>11</v>
      </c>
    </row>
    <row r="21" spans="1:8" ht="13.5" thickBot="1"/>
    <row r="22" spans="1:8" ht="13.5" thickBot="1">
      <c r="B22" s="6">
        <v>1.41E-2</v>
      </c>
    </row>
    <row r="24" spans="1:8">
      <c r="A24" s="1" t="s">
        <v>12</v>
      </c>
    </row>
    <row r="25" spans="1:8" ht="13.5" thickBot="1"/>
    <row r="26" spans="1:8" ht="13.5" thickBot="1">
      <c r="B26" s="6">
        <v>7.9000000000000001E-2</v>
      </c>
    </row>
    <row r="28" spans="1:8">
      <c r="A28" s="1" t="s">
        <v>13</v>
      </c>
    </row>
    <row r="29" spans="1:8">
      <c r="A29" s="7" t="s">
        <v>14</v>
      </c>
    </row>
    <row r="30" spans="1:8" ht="13.5" thickBot="1"/>
    <row r="31" spans="1:8" ht="13.5" thickBot="1">
      <c r="A31" s="1" t="s">
        <v>15</v>
      </c>
      <c r="B31" s="6">
        <v>0.03</v>
      </c>
      <c r="D31" s="8" t="s">
        <v>16</v>
      </c>
      <c r="E31" s="6">
        <v>6.4999999999999997E-3</v>
      </c>
      <c r="G31" s="8" t="s">
        <v>17</v>
      </c>
      <c r="H31" s="6">
        <v>0.03</v>
      </c>
    </row>
    <row r="32" spans="1:8" ht="13.5" thickBot="1"/>
    <row r="33" spans="1:8" ht="13.5" thickBot="1">
      <c r="A33" s="1" t="s">
        <v>18</v>
      </c>
      <c r="B33" s="6">
        <v>0.02</v>
      </c>
    </row>
    <row r="37" spans="1:8" s="9" customFormat="1">
      <c r="B37" s="130" t="s">
        <v>19</v>
      </c>
      <c r="C37" s="132">
        <f>((I8*I9*I10)/I12)-1</f>
        <v>0.25362803004820589</v>
      </c>
      <c r="D37" s="133" t="s">
        <v>20</v>
      </c>
      <c r="E37" s="134"/>
      <c r="F37" s="10" t="s">
        <v>21</v>
      </c>
      <c r="G37" s="10" t="s">
        <v>22</v>
      </c>
      <c r="H37" s="10" t="s">
        <v>23</v>
      </c>
    </row>
    <row r="38" spans="1:8" s="9" customFormat="1">
      <c r="B38" s="131"/>
      <c r="C38" s="131"/>
      <c r="D38" s="135"/>
      <c r="E38" s="136"/>
      <c r="F38" s="11">
        <v>0.20760000000000001</v>
      </c>
      <c r="G38" s="11">
        <v>0.24179999999999999</v>
      </c>
      <c r="H38" s="11">
        <v>0.26440000000000002</v>
      </c>
    </row>
    <row r="41" spans="1:8" ht="13.5" thickBot="1"/>
    <row r="42" spans="1:8" s="3" customFormat="1">
      <c r="B42" s="137" t="s">
        <v>19</v>
      </c>
      <c r="C42" s="139">
        <f>ROUND(((I8*I9*I10)/I11)-1,4)</f>
        <v>0.28110000000000002</v>
      </c>
    </row>
    <row r="43" spans="1:8" s="3" customFormat="1" ht="13.5" thickBot="1">
      <c r="B43" s="138"/>
      <c r="C43" s="140"/>
    </row>
  </sheetData>
  <mergeCells count="11">
    <mergeCell ref="B37:B38"/>
    <mergeCell ref="C37:C38"/>
    <mergeCell ref="D37:E38"/>
    <mergeCell ref="B42:B43"/>
    <mergeCell ref="C42:C43"/>
    <mergeCell ref="F12:H12"/>
    <mergeCell ref="A1:J1"/>
    <mergeCell ref="F8:H8"/>
    <mergeCell ref="F9:H9"/>
    <mergeCell ref="F10:H10"/>
    <mergeCell ref="F11:H11"/>
  </mergeCells>
  <pageMargins left="0.511811024" right="0.511811024" top="0.78740157499999996" bottom="0.78740157499999996" header="0.31496062000000002" footer="0.31496062000000002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ES435"/>
  <sheetViews>
    <sheetView tabSelected="1" workbookViewId="0">
      <selection activeCell="G435" sqref="A1:G435"/>
    </sheetView>
  </sheetViews>
  <sheetFormatPr defaultColWidth="9.42578125" defaultRowHeight="12.75"/>
  <cols>
    <col min="1" max="1" width="10.7109375" style="121" customWidth="1"/>
    <col min="2" max="2" width="14.7109375" style="122" customWidth="1"/>
    <col min="3" max="3" width="44.7109375" style="123" customWidth="1"/>
    <col min="4" max="4" width="9.42578125" style="124"/>
    <col min="5" max="5" width="11.7109375" style="125" customWidth="1"/>
    <col min="6" max="6" width="11.7109375" style="126" customWidth="1"/>
    <col min="7" max="7" width="11.7109375" style="127" bestFit="1" customWidth="1"/>
    <col min="8" max="16384" width="9.42578125" style="26"/>
  </cols>
  <sheetData>
    <row r="1" spans="1:16373">
      <c r="A1" s="150" t="s">
        <v>962</v>
      </c>
      <c r="B1" s="151"/>
      <c r="C1" s="151"/>
      <c r="D1" s="151"/>
      <c r="E1" s="151"/>
      <c r="F1" s="151"/>
      <c r="G1" s="152"/>
    </row>
    <row r="2" spans="1:16373" s="20" customFormat="1">
      <c r="A2" s="12" t="s">
        <v>24</v>
      </c>
      <c r="B2" s="13"/>
      <c r="C2" s="14"/>
      <c r="D2" s="15"/>
      <c r="E2" s="16"/>
      <c r="F2" s="17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</row>
    <row r="3" spans="1:16373" s="20" customFormat="1">
      <c r="A3" s="12" t="s">
        <v>25</v>
      </c>
      <c r="B3" s="13"/>
      <c r="C3" s="14"/>
      <c r="D3" s="15"/>
      <c r="E3" s="16"/>
      <c r="F3" s="21" t="s">
        <v>26</v>
      </c>
      <c r="G3" s="22">
        <v>0.90839999999999999</v>
      </c>
    </row>
    <row r="4" spans="1:16373" s="20" customFormat="1">
      <c r="A4" s="12" t="s">
        <v>27</v>
      </c>
      <c r="B4" s="13"/>
      <c r="C4" s="14"/>
      <c r="D4" s="15"/>
      <c r="E4" s="16"/>
      <c r="F4" s="21"/>
      <c r="G4" s="23"/>
    </row>
    <row r="5" spans="1:16373" collapsed="1">
      <c r="A5" s="153" t="s">
        <v>28</v>
      </c>
      <c r="B5" s="24" t="s">
        <v>29</v>
      </c>
      <c r="C5" s="24" t="s">
        <v>30</v>
      </c>
      <c r="D5" s="24" t="s">
        <v>31</v>
      </c>
      <c r="E5" s="24" t="s">
        <v>32</v>
      </c>
      <c r="F5" s="24" t="s">
        <v>33</v>
      </c>
      <c r="G5" s="154" t="s">
        <v>34</v>
      </c>
      <c r="H5" s="25"/>
    </row>
    <row r="6" spans="1:16373">
      <c r="A6" s="155" t="s">
        <v>35</v>
      </c>
      <c r="B6" s="27"/>
      <c r="C6" s="28" t="s">
        <v>36</v>
      </c>
      <c r="D6" s="29"/>
      <c r="E6" s="30"/>
      <c r="F6" s="31"/>
      <c r="G6" s="156"/>
      <c r="H6" s="25"/>
    </row>
    <row r="7" spans="1:16373">
      <c r="A7" s="155" t="s">
        <v>37</v>
      </c>
      <c r="B7" s="27"/>
      <c r="C7" s="28" t="s">
        <v>38</v>
      </c>
      <c r="D7" s="29"/>
      <c r="E7" s="30"/>
      <c r="F7" s="31"/>
      <c r="G7" s="156"/>
      <c r="H7" s="25"/>
    </row>
    <row r="8" spans="1:16373" ht="25.5">
      <c r="A8" s="157" t="s">
        <v>39</v>
      </c>
      <c r="B8" s="32" t="s">
        <v>40</v>
      </c>
      <c r="C8" s="33" t="s">
        <v>41</v>
      </c>
      <c r="D8" s="34" t="s">
        <v>42</v>
      </c>
      <c r="E8" s="35">
        <v>12</v>
      </c>
      <c r="F8" s="35">
        <v>290.64</v>
      </c>
      <c r="G8" s="158">
        <f t="shared" ref="G8:G11" si="0">ROUND(E8*F8,2)</f>
        <v>3487.68</v>
      </c>
      <c r="H8" s="25"/>
    </row>
    <row r="9" spans="1:16373" ht="89.25">
      <c r="A9" s="157" t="s">
        <v>43</v>
      </c>
      <c r="B9" s="32" t="s">
        <v>44</v>
      </c>
      <c r="C9" s="33" t="s">
        <v>45</v>
      </c>
      <c r="D9" s="34" t="s">
        <v>46</v>
      </c>
      <c r="E9" s="35">
        <v>12</v>
      </c>
      <c r="F9" s="35">
        <v>532.73</v>
      </c>
      <c r="G9" s="158">
        <f t="shared" si="0"/>
        <v>6392.76</v>
      </c>
      <c r="H9" s="25"/>
    </row>
    <row r="10" spans="1:16373" ht="89.25">
      <c r="A10" s="157" t="s">
        <v>47</v>
      </c>
      <c r="B10" s="32" t="s">
        <v>48</v>
      </c>
      <c r="C10" s="33" t="s">
        <v>49</v>
      </c>
      <c r="D10" s="34" t="s">
        <v>50</v>
      </c>
      <c r="E10" s="35">
        <v>40</v>
      </c>
      <c r="F10" s="35">
        <v>225</v>
      </c>
      <c r="G10" s="158">
        <f t="shared" si="0"/>
        <v>9000</v>
      </c>
      <c r="H10" s="25"/>
    </row>
    <row r="11" spans="1:16373">
      <c r="A11" s="36"/>
      <c r="B11" s="37" t="s">
        <v>48</v>
      </c>
      <c r="C11" s="38" t="s">
        <v>51</v>
      </c>
      <c r="D11" s="39" t="s">
        <v>52</v>
      </c>
      <c r="E11" s="40">
        <v>1</v>
      </c>
      <c r="F11" s="40">
        <v>68113.563999999998</v>
      </c>
      <c r="G11" s="158">
        <f t="shared" si="0"/>
        <v>68113.56</v>
      </c>
      <c r="H11" s="25"/>
    </row>
    <row r="12" spans="1:16373">
      <c r="A12" s="159" t="s">
        <v>53</v>
      </c>
      <c r="B12" s="144"/>
      <c r="C12" s="144"/>
      <c r="D12" s="144"/>
      <c r="E12" s="144"/>
      <c r="F12" s="144"/>
      <c r="G12" s="160">
        <f>SUM(G8:G11)</f>
        <v>86994</v>
      </c>
      <c r="H12" s="25"/>
    </row>
    <row r="13" spans="1:16373">
      <c r="A13" s="155" t="s">
        <v>54</v>
      </c>
      <c r="B13" s="27"/>
      <c r="C13" s="28" t="s">
        <v>55</v>
      </c>
      <c r="D13" s="29"/>
      <c r="E13" s="30"/>
      <c r="F13" s="31"/>
      <c r="G13" s="156"/>
      <c r="H13" s="25"/>
    </row>
    <row r="14" spans="1:16373">
      <c r="A14" s="155" t="s">
        <v>56</v>
      </c>
      <c r="B14" s="27"/>
      <c r="C14" s="28" t="s">
        <v>57</v>
      </c>
      <c r="D14" s="29"/>
      <c r="E14" s="30"/>
      <c r="F14" s="31"/>
      <c r="G14" s="156"/>
      <c r="H14" s="25"/>
    </row>
    <row r="15" spans="1:16373">
      <c r="A15" s="157" t="s">
        <v>58</v>
      </c>
      <c r="B15" s="32" t="s">
        <v>59</v>
      </c>
      <c r="C15" s="33" t="s">
        <v>60</v>
      </c>
      <c r="D15" s="34" t="s">
        <v>61</v>
      </c>
      <c r="E15" s="35">
        <v>10.5</v>
      </c>
      <c r="F15" s="35">
        <v>166.73</v>
      </c>
      <c r="G15" s="158">
        <f t="shared" ref="G15:G23" si="1">ROUND(E15*F15,2)</f>
        <v>1750.67</v>
      </c>
      <c r="H15" s="25"/>
    </row>
    <row r="16" spans="1:16373">
      <c r="A16" s="157" t="s">
        <v>62</v>
      </c>
      <c r="B16" s="32" t="s">
        <v>63</v>
      </c>
      <c r="C16" s="33" t="s">
        <v>64</v>
      </c>
      <c r="D16" s="34" t="s">
        <v>42</v>
      </c>
      <c r="E16" s="35">
        <v>57.3</v>
      </c>
      <c r="F16" s="35">
        <v>3.96</v>
      </c>
      <c r="G16" s="158">
        <f t="shared" si="1"/>
        <v>226.91</v>
      </c>
      <c r="H16" s="25"/>
    </row>
    <row r="17" spans="1:8" ht="25.5">
      <c r="A17" s="157" t="s">
        <v>65</v>
      </c>
      <c r="B17" s="32" t="s">
        <v>66</v>
      </c>
      <c r="C17" s="33" t="s">
        <v>67</v>
      </c>
      <c r="D17" s="34" t="s">
        <v>61</v>
      </c>
      <c r="E17" s="35">
        <v>8.31</v>
      </c>
      <c r="F17" s="35">
        <v>28.28</v>
      </c>
      <c r="G17" s="158">
        <f t="shared" si="1"/>
        <v>235.01</v>
      </c>
      <c r="H17" s="25"/>
    </row>
    <row r="18" spans="1:8" ht="38.25">
      <c r="A18" s="157" t="s">
        <v>68</v>
      </c>
      <c r="B18" s="32" t="s">
        <v>69</v>
      </c>
      <c r="C18" s="33" t="s">
        <v>70</v>
      </c>
      <c r="D18" s="34" t="s">
        <v>42</v>
      </c>
      <c r="E18" s="35">
        <v>1402.2</v>
      </c>
      <c r="F18" s="35">
        <v>2.82</v>
      </c>
      <c r="G18" s="158">
        <f t="shared" si="1"/>
        <v>3954.2</v>
      </c>
      <c r="H18" s="25"/>
    </row>
    <row r="19" spans="1:8" ht="25.5">
      <c r="A19" s="157" t="s">
        <v>71</v>
      </c>
      <c r="B19" s="32" t="s">
        <v>72</v>
      </c>
      <c r="C19" s="33" t="s">
        <v>73</v>
      </c>
      <c r="D19" s="34" t="s">
        <v>61</v>
      </c>
      <c r="E19" s="35">
        <v>217.91</v>
      </c>
      <c r="F19" s="35">
        <v>15.22</v>
      </c>
      <c r="G19" s="158">
        <f t="shared" si="1"/>
        <v>3316.59</v>
      </c>
      <c r="H19" s="25"/>
    </row>
    <row r="20" spans="1:8" ht="25.5">
      <c r="A20" s="157" t="s">
        <v>74</v>
      </c>
      <c r="B20" s="32" t="s">
        <v>75</v>
      </c>
      <c r="C20" s="33" t="s">
        <v>76</v>
      </c>
      <c r="D20" s="34" t="s">
        <v>77</v>
      </c>
      <c r="E20" s="35">
        <v>1089.55</v>
      </c>
      <c r="F20" s="35">
        <v>0.8</v>
      </c>
      <c r="G20" s="158">
        <f t="shared" si="1"/>
        <v>871.64</v>
      </c>
      <c r="H20" s="25"/>
    </row>
    <row r="21" spans="1:8">
      <c r="A21" s="157"/>
      <c r="B21" s="32"/>
      <c r="C21" s="33"/>
      <c r="D21" s="34"/>
      <c r="E21" s="35"/>
      <c r="F21" s="35"/>
      <c r="G21" s="158"/>
      <c r="H21" s="25"/>
    </row>
    <row r="22" spans="1:8">
      <c r="A22" s="155" t="s">
        <v>78</v>
      </c>
      <c r="B22" s="27"/>
      <c r="C22" s="28" t="s">
        <v>79</v>
      </c>
      <c r="D22" s="29"/>
      <c r="E22" s="30"/>
      <c r="F22" s="31"/>
      <c r="G22" s="158"/>
      <c r="H22" s="25"/>
    </row>
    <row r="23" spans="1:8" ht="51">
      <c r="A23" s="157" t="s">
        <v>80</v>
      </c>
      <c r="B23" s="32" t="s">
        <v>81</v>
      </c>
      <c r="C23" s="33" t="s">
        <v>82</v>
      </c>
      <c r="D23" s="34" t="s">
        <v>42</v>
      </c>
      <c r="E23" s="35">
        <v>401.24</v>
      </c>
      <c r="F23" s="35">
        <v>8.3800000000000008</v>
      </c>
      <c r="G23" s="158">
        <f t="shared" si="1"/>
        <v>3362.39</v>
      </c>
      <c r="H23" s="25"/>
    </row>
    <row r="24" spans="1:8">
      <c r="A24" s="161" t="s">
        <v>83</v>
      </c>
      <c r="B24" s="142"/>
      <c r="C24" s="142"/>
      <c r="D24" s="142"/>
      <c r="E24" s="142"/>
      <c r="F24" s="142"/>
      <c r="G24" s="160">
        <f>SUM(G15:G23)</f>
        <v>13717.41</v>
      </c>
      <c r="H24" s="25"/>
    </row>
    <row r="25" spans="1:8">
      <c r="A25" s="155" t="s">
        <v>84</v>
      </c>
      <c r="B25" s="27"/>
      <c r="C25" s="28" t="s">
        <v>85</v>
      </c>
      <c r="D25" s="29"/>
      <c r="E25" s="30"/>
      <c r="F25" s="31"/>
      <c r="G25" s="156"/>
      <c r="H25" s="25"/>
    </row>
    <row r="26" spans="1:8" ht="38.25">
      <c r="A26" s="157" t="s">
        <v>86</v>
      </c>
      <c r="B26" s="32" t="s">
        <v>87</v>
      </c>
      <c r="C26" s="33" t="s">
        <v>88</v>
      </c>
      <c r="D26" s="34" t="s">
        <v>89</v>
      </c>
      <c r="E26" s="35">
        <v>335</v>
      </c>
      <c r="F26" s="35">
        <v>73.48</v>
      </c>
      <c r="G26" s="158">
        <f t="shared" ref="G26:G32" si="2">ROUND(E26*F26,2)</f>
        <v>24615.8</v>
      </c>
      <c r="H26" s="25"/>
    </row>
    <row r="27" spans="1:8" ht="38.25">
      <c r="A27" s="157" t="s">
        <v>90</v>
      </c>
      <c r="B27" s="32" t="s">
        <v>91</v>
      </c>
      <c r="C27" s="33" t="s">
        <v>92</v>
      </c>
      <c r="D27" s="34" t="s">
        <v>61</v>
      </c>
      <c r="E27" s="35">
        <v>57.08</v>
      </c>
      <c r="F27" s="35">
        <v>39.6</v>
      </c>
      <c r="G27" s="158">
        <f t="shared" si="2"/>
        <v>2260.37</v>
      </c>
      <c r="H27" s="25"/>
    </row>
    <row r="28" spans="1:8" ht="25.5">
      <c r="A28" s="157" t="s">
        <v>93</v>
      </c>
      <c r="B28" s="32" t="s">
        <v>94</v>
      </c>
      <c r="C28" s="33" t="s">
        <v>95</v>
      </c>
      <c r="D28" s="34" t="s">
        <v>42</v>
      </c>
      <c r="E28" s="35">
        <v>80.5</v>
      </c>
      <c r="F28" s="35">
        <v>73.48</v>
      </c>
      <c r="G28" s="158">
        <f t="shared" si="2"/>
        <v>5915.14</v>
      </c>
      <c r="H28" s="25"/>
    </row>
    <row r="29" spans="1:8" ht="63.75">
      <c r="A29" s="157" t="s">
        <v>96</v>
      </c>
      <c r="B29" s="32" t="s">
        <v>97</v>
      </c>
      <c r="C29" s="33" t="s">
        <v>98</v>
      </c>
      <c r="D29" s="34" t="s">
        <v>99</v>
      </c>
      <c r="E29" s="35">
        <v>1249.1399999999999</v>
      </c>
      <c r="F29" s="35">
        <v>6.88</v>
      </c>
      <c r="G29" s="158">
        <f t="shared" si="2"/>
        <v>8594.08</v>
      </c>
      <c r="H29" s="25"/>
    </row>
    <row r="30" spans="1:8" ht="38.25">
      <c r="A30" s="157" t="s">
        <v>100</v>
      </c>
      <c r="B30" s="32" t="s">
        <v>101</v>
      </c>
      <c r="C30" s="33" t="s">
        <v>102</v>
      </c>
      <c r="D30" s="34" t="s">
        <v>61</v>
      </c>
      <c r="E30" s="35">
        <v>14.8</v>
      </c>
      <c r="F30" s="35">
        <v>309.07</v>
      </c>
      <c r="G30" s="158">
        <f t="shared" si="2"/>
        <v>4574.24</v>
      </c>
      <c r="H30" s="25"/>
    </row>
    <row r="31" spans="1:8" ht="25.5">
      <c r="A31" s="157" t="s">
        <v>103</v>
      </c>
      <c r="B31" s="32" t="s">
        <v>104</v>
      </c>
      <c r="C31" s="33" t="s">
        <v>105</v>
      </c>
      <c r="D31" s="34" t="s">
        <v>61</v>
      </c>
      <c r="E31" s="35">
        <v>42.28</v>
      </c>
      <c r="F31" s="35">
        <v>33.94</v>
      </c>
      <c r="G31" s="158">
        <f t="shared" si="2"/>
        <v>1434.98</v>
      </c>
      <c r="H31" s="25"/>
    </row>
    <row r="32" spans="1:8" ht="25.5">
      <c r="A32" s="157" t="s">
        <v>106</v>
      </c>
      <c r="B32" s="32" t="s">
        <v>107</v>
      </c>
      <c r="C32" s="33" t="s">
        <v>108</v>
      </c>
      <c r="D32" s="34" t="s">
        <v>61</v>
      </c>
      <c r="E32" s="35">
        <v>50.019999999999996</v>
      </c>
      <c r="F32" s="35">
        <v>17.14</v>
      </c>
      <c r="G32" s="158">
        <f t="shared" si="2"/>
        <v>857.34</v>
      </c>
      <c r="H32" s="25"/>
    </row>
    <row r="33" spans="1:8">
      <c r="A33" s="161" t="s">
        <v>109</v>
      </c>
      <c r="B33" s="142"/>
      <c r="C33" s="142"/>
      <c r="D33" s="142"/>
      <c r="E33" s="142"/>
      <c r="F33" s="142"/>
      <c r="G33" s="160">
        <f>SUM(G26:G32)</f>
        <v>48251.95</v>
      </c>
      <c r="H33" s="25"/>
    </row>
    <row r="34" spans="1:8">
      <c r="A34" s="155" t="s">
        <v>110</v>
      </c>
      <c r="B34" s="27"/>
      <c r="C34" s="28" t="s">
        <v>111</v>
      </c>
      <c r="D34" s="29"/>
      <c r="E34" s="30"/>
      <c r="F34" s="31"/>
      <c r="G34" s="156"/>
      <c r="H34" s="25"/>
    </row>
    <row r="35" spans="1:8" ht="63.75">
      <c r="A35" s="157" t="s">
        <v>112</v>
      </c>
      <c r="B35" s="32">
        <v>84215</v>
      </c>
      <c r="C35" s="33" t="s">
        <v>113</v>
      </c>
      <c r="D35" s="34" t="s">
        <v>42</v>
      </c>
      <c r="E35" s="35">
        <v>1019.7</v>
      </c>
      <c r="F35" s="35">
        <v>35.770000000000003</v>
      </c>
      <c r="G35" s="158">
        <f t="shared" ref="G35:G40" si="3">ROUND(E35*F35,2)</f>
        <v>36474.67</v>
      </c>
      <c r="H35" s="149"/>
    </row>
    <row r="36" spans="1:8" ht="38.25">
      <c r="A36" s="157" t="s">
        <v>114</v>
      </c>
      <c r="B36" s="32" t="s">
        <v>97</v>
      </c>
      <c r="C36" s="33" t="s">
        <v>115</v>
      </c>
      <c r="D36" s="34" t="s">
        <v>99</v>
      </c>
      <c r="E36" s="35">
        <v>4201.7</v>
      </c>
      <c r="F36" s="35">
        <v>6.96</v>
      </c>
      <c r="G36" s="158">
        <f t="shared" si="3"/>
        <v>29243.83</v>
      </c>
      <c r="H36" s="25"/>
    </row>
    <row r="37" spans="1:8" ht="38.25">
      <c r="A37" s="162" t="s">
        <v>116</v>
      </c>
      <c r="B37" s="42" t="s">
        <v>117</v>
      </c>
      <c r="C37" s="33" t="s">
        <v>118</v>
      </c>
      <c r="D37" s="34" t="s">
        <v>99</v>
      </c>
      <c r="E37" s="43">
        <v>744.4</v>
      </c>
      <c r="F37" s="35">
        <v>6.77</v>
      </c>
      <c r="G37" s="158">
        <f t="shared" si="3"/>
        <v>5039.59</v>
      </c>
      <c r="H37" s="25"/>
    </row>
    <row r="38" spans="1:8" ht="31.5" customHeight="1">
      <c r="A38" s="157" t="s">
        <v>119</v>
      </c>
      <c r="B38" s="32" t="s">
        <v>101</v>
      </c>
      <c r="C38" s="33" t="s">
        <v>102</v>
      </c>
      <c r="D38" s="34" t="s">
        <v>61</v>
      </c>
      <c r="E38" s="35">
        <v>11.4</v>
      </c>
      <c r="F38" s="35">
        <v>309.06</v>
      </c>
      <c r="G38" s="158">
        <f t="shared" si="3"/>
        <v>3523.28</v>
      </c>
    </row>
    <row r="39" spans="1:8" ht="38.25">
      <c r="A39" s="157" t="s">
        <v>119</v>
      </c>
      <c r="B39" s="32" t="s">
        <v>120</v>
      </c>
      <c r="C39" s="33" t="s">
        <v>121</v>
      </c>
      <c r="D39" s="34" t="s">
        <v>61</v>
      </c>
      <c r="E39" s="35">
        <v>63.4</v>
      </c>
      <c r="F39" s="35">
        <v>329.41</v>
      </c>
      <c r="G39" s="158">
        <f t="shared" si="3"/>
        <v>20884.59</v>
      </c>
    </row>
    <row r="40" spans="1:8" ht="89.25">
      <c r="A40" s="157" t="s">
        <v>119</v>
      </c>
      <c r="B40" s="32" t="s">
        <v>122</v>
      </c>
      <c r="C40" s="33" t="s">
        <v>123</v>
      </c>
      <c r="D40" s="34" t="s">
        <v>61</v>
      </c>
      <c r="E40" s="35">
        <v>1276.0999999999999</v>
      </c>
      <c r="F40" s="35">
        <v>28.18</v>
      </c>
      <c r="G40" s="158">
        <f t="shared" si="3"/>
        <v>35960.5</v>
      </c>
    </row>
    <row r="41" spans="1:8">
      <c r="A41" s="161" t="s">
        <v>124</v>
      </c>
      <c r="B41" s="142"/>
      <c r="C41" s="142"/>
      <c r="D41" s="142"/>
      <c r="E41" s="142"/>
      <c r="F41" s="142"/>
      <c r="G41" s="160">
        <f>SUM(G35:G40)</f>
        <v>131126.46</v>
      </c>
    </row>
    <row r="42" spans="1:8">
      <c r="A42" s="155" t="s">
        <v>125</v>
      </c>
      <c r="B42" s="27"/>
      <c r="C42" s="28" t="s">
        <v>126</v>
      </c>
      <c r="D42" s="29"/>
      <c r="E42" s="30"/>
      <c r="F42" s="31"/>
      <c r="G42" s="156"/>
    </row>
    <row r="43" spans="1:8">
      <c r="A43" s="155" t="s">
        <v>127</v>
      </c>
      <c r="B43" s="27"/>
      <c r="C43" s="28" t="s">
        <v>128</v>
      </c>
      <c r="D43" s="29"/>
      <c r="E43" s="30"/>
      <c r="F43" s="31"/>
      <c r="G43" s="156"/>
    </row>
    <row r="44" spans="1:8" ht="114.75">
      <c r="A44" s="157" t="s">
        <v>129</v>
      </c>
      <c r="B44" s="32" t="s">
        <v>130</v>
      </c>
      <c r="C44" s="33" t="s">
        <v>131</v>
      </c>
      <c r="D44" s="34" t="s">
        <v>42</v>
      </c>
      <c r="E44" s="35">
        <v>586.91</v>
      </c>
      <c r="F44" s="35">
        <v>32.19</v>
      </c>
      <c r="G44" s="158">
        <f>ROUND(E44*F44,2)</f>
        <v>18892.63</v>
      </c>
      <c r="H44" s="44"/>
    </row>
    <row r="45" spans="1:8">
      <c r="A45" s="157"/>
      <c r="B45" s="32"/>
      <c r="C45" s="33"/>
      <c r="D45" s="34"/>
      <c r="E45" s="35"/>
      <c r="F45" s="35"/>
      <c r="G45" s="158"/>
      <c r="H45" s="44"/>
    </row>
    <row r="46" spans="1:8">
      <c r="A46" s="155" t="s">
        <v>132</v>
      </c>
      <c r="B46" s="27"/>
      <c r="C46" s="28" t="s">
        <v>133</v>
      </c>
      <c r="D46" s="29"/>
      <c r="E46" s="30"/>
      <c r="F46" s="31"/>
      <c r="G46" s="156"/>
      <c r="H46" s="44"/>
    </row>
    <row r="47" spans="1:8" ht="114.75">
      <c r="A47" s="157" t="s">
        <v>134</v>
      </c>
      <c r="B47" s="32" t="s">
        <v>130</v>
      </c>
      <c r="C47" s="33" t="s">
        <v>131</v>
      </c>
      <c r="D47" s="34" t="s">
        <v>42</v>
      </c>
      <c r="E47" s="35">
        <v>545.48</v>
      </c>
      <c r="F47" s="35">
        <v>32.19</v>
      </c>
      <c r="G47" s="158">
        <f t="shared" ref="G47" si="4">ROUND(E47*F47,2)</f>
        <v>17559</v>
      </c>
      <c r="H47" s="44"/>
    </row>
    <row r="48" spans="1:8">
      <c r="A48" s="161" t="s">
        <v>135</v>
      </c>
      <c r="B48" s="142"/>
      <c r="C48" s="142"/>
      <c r="D48" s="142"/>
      <c r="E48" s="142"/>
      <c r="F48" s="142"/>
      <c r="G48" s="160">
        <f>SUM(G44:G47)</f>
        <v>36451.630000000005</v>
      </c>
    </row>
    <row r="49" spans="1:7">
      <c r="A49" s="155" t="s">
        <v>136</v>
      </c>
      <c r="B49" s="27"/>
      <c r="C49" s="28" t="s">
        <v>137</v>
      </c>
      <c r="D49" s="29"/>
      <c r="E49" s="30"/>
      <c r="F49" s="31"/>
      <c r="G49" s="156"/>
    </row>
    <row r="50" spans="1:7" ht="25.5">
      <c r="A50" s="155" t="s">
        <v>138</v>
      </c>
      <c r="B50" s="45"/>
      <c r="C50" s="46" t="s">
        <v>139</v>
      </c>
      <c r="D50" s="29"/>
      <c r="E50" s="30"/>
      <c r="F50" s="31"/>
      <c r="G50" s="156"/>
    </row>
    <row r="51" spans="1:7" ht="89.25">
      <c r="A51" s="157" t="s">
        <v>140</v>
      </c>
      <c r="B51" s="47" t="s">
        <v>141</v>
      </c>
      <c r="C51" s="48" t="s">
        <v>142</v>
      </c>
      <c r="D51" s="34" t="s">
        <v>143</v>
      </c>
      <c r="E51" s="35">
        <v>7</v>
      </c>
      <c r="F51" s="35">
        <v>115.76</v>
      </c>
      <c r="G51" s="158">
        <f t="shared" ref="G51:G54" si="5">ROUND(E51*F51,2)</f>
        <v>810.32</v>
      </c>
    </row>
    <row r="52" spans="1:7" ht="25.5">
      <c r="A52" s="157" t="s">
        <v>144</v>
      </c>
      <c r="B52" s="47">
        <v>83449</v>
      </c>
      <c r="C52" s="48" t="s">
        <v>145</v>
      </c>
      <c r="D52" s="34" t="s">
        <v>143</v>
      </c>
      <c r="E52" s="35">
        <v>7</v>
      </c>
      <c r="F52" s="35">
        <v>270.16000000000003</v>
      </c>
      <c r="G52" s="158">
        <f t="shared" si="5"/>
        <v>1891.12</v>
      </c>
    </row>
    <row r="53" spans="1:7" ht="25.5">
      <c r="A53" s="157" t="s">
        <v>146</v>
      </c>
      <c r="B53" s="47">
        <v>6171</v>
      </c>
      <c r="C53" s="48" t="s">
        <v>147</v>
      </c>
      <c r="D53" s="34" t="s">
        <v>143</v>
      </c>
      <c r="E53" s="35">
        <v>13</v>
      </c>
      <c r="F53" s="35">
        <v>21.39</v>
      </c>
      <c r="G53" s="158">
        <f t="shared" si="5"/>
        <v>278.07</v>
      </c>
    </row>
    <row r="54" spans="1:7" s="53" customFormat="1" ht="25.5">
      <c r="A54" s="157" t="s">
        <v>148</v>
      </c>
      <c r="B54" s="49" t="s">
        <v>149</v>
      </c>
      <c r="C54" s="50" t="s">
        <v>150</v>
      </c>
      <c r="D54" s="51" t="s">
        <v>143</v>
      </c>
      <c r="E54" s="52">
        <v>30</v>
      </c>
      <c r="F54" s="52">
        <v>13.94</v>
      </c>
      <c r="G54" s="163">
        <f t="shared" si="5"/>
        <v>418.2</v>
      </c>
    </row>
    <row r="55" spans="1:7">
      <c r="A55" s="157"/>
      <c r="B55" s="47"/>
      <c r="C55" s="48" t="s">
        <v>151</v>
      </c>
      <c r="D55" s="34"/>
      <c r="E55" s="35"/>
      <c r="F55" s="35"/>
      <c r="G55" s="158"/>
    </row>
    <row r="56" spans="1:7">
      <c r="A56" s="155" t="s">
        <v>152</v>
      </c>
      <c r="B56" s="45">
        <v>2</v>
      </c>
      <c r="C56" s="46" t="s">
        <v>153</v>
      </c>
      <c r="D56" s="54" t="s">
        <v>154</v>
      </c>
      <c r="E56" s="55" t="s">
        <v>155</v>
      </c>
      <c r="F56" s="55"/>
      <c r="G56" s="158"/>
    </row>
    <row r="57" spans="1:7" s="53" customFormat="1" ht="25.5">
      <c r="A57" s="164" t="s">
        <v>156</v>
      </c>
      <c r="B57" s="49" t="s">
        <v>157</v>
      </c>
      <c r="C57" s="50" t="s">
        <v>158</v>
      </c>
      <c r="D57" s="51" t="s">
        <v>143</v>
      </c>
      <c r="E57" s="52">
        <v>6</v>
      </c>
      <c r="F57" s="52">
        <v>129.63999999999999</v>
      </c>
      <c r="G57" s="163">
        <f t="shared" ref="G57:G71" si="6">ROUND(E57*F57,2)</f>
        <v>777.84</v>
      </c>
    </row>
    <row r="58" spans="1:7" s="53" customFormat="1" ht="25.5">
      <c r="A58" s="164" t="s">
        <v>159</v>
      </c>
      <c r="B58" s="49" t="s">
        <v>160</v>
      </c>
      <c r="C58" s="50" t="s">
        <v>161</v>
      </c>
      <c r="D58" s="51" t="s">
        <v>143</v>
      </c>
      <c r="E58" s="52">
        <v>2</v>
      </c>
      <c r="F58" s="52">
        <v>1005.8100000000001</v>
      </c>
      <c r="G58" s="163">
        <f t="shared" si="6"/>
        <v>2011.62</v>
      </c>
    </row>
    <row r="59" spans="1:7" s="53" customFormat="1" ht="25.5">
      <c r="A59" s="164" t="s">
        <v>162</v>
      </c>
      <c r="B59" s="49" t="s">
        <v>163</v>
      </c>
      <c r="C59" s="50" t="s">
        <v>164</v>
      </c>
      <c r="D59" s="51" t="s">
        <v>143</v>
      </c>
      <c r="E59" s="52">
        <v>2</v>
      </c>
      <c r="F59" s="52">
        <v>430.60999999999996</v>
      </c>
      <c r="G59" s="163">
        <f t="shared" si="6"/>
        <v>861.22</v>
      </c>
    </row>
    <row r="60" spans="1:7" s="53" customFormat="1" ht="25.5">
      <c r="A60" s="164" t="s">
        <v>165</v>
      </c>
      <c r="B60" s="49" t="s">
        <v>166</v>
      </c>
      <c r="C60" s="50" t="s">
        <v>167</v>
      </c>
      <c r="D60" s="51" t="s">
        <v>143</v>
      </c>
      <c r="E60" s="52">
        <v>2</v>
      </c>
      <c r="F60" s="52">
        <v>1863.6000000000001</v>
      </c>
      <c r="G60" s="163">
        <f t="shared" si="6"/>
        <v>3727.2</v>
      </c>
    </row>
    <row r="61" spans="1:7" ht="25.5">
      <c r="A61" s="164" t="s">
        <v>168</v>
      </c>
      <c r="B61" s="47">
        <v>73541</v>
      </c>
      <c r="C61" s="48" t="s">
        <v>169</v>
      </c>
      <c r="D61" s="56" t="s">
        <v>170</v>
      </c>
      <c r="E61" s="43">
        <v>26.45</v>
      </c>
      <c r="F61" s="43">
        <v>54.52</v>
      </c>
      <c r="G61" s="158">
        <f t="shared" si="6"/>
        <v>1442.05</v>
      </c>
    </row>
    <row r="62" spans="1:7" ht="38.25">
      <c r="A62" s="164" t="s">
        <v>171</v>
      </c>
      <c r="B62" s="47">
        <v>86903</v>
      </c>
      <c r="C62" s="48" t="s">
        <v>172</v>
      </c>
      <c r="D62" s="34" t="s">
        <v>143</v>
      </c>
      <c r="E62" s="35">
        <v>13</v>
      </c>
      <c r="F62" s="35">
        <v>189.09</v>
      </c>
      <c r="G62" s="158">
        <f t="shared" si="6"/>
        <v>2458.17</v>
      </c>
    </row>
    <row r="63" spans="1:7" s="53" customFormat="1">
      <c r="A63" s="164" t="s">
        <v>173</v>
      </c>
      <c r="B63" s="49" t="s">
        <v>174</v>
      </c>
      <c r="C63" s="50" t="s">
        <v>175</v>
      </c>
      <c r="D63" s="51" t="s">
        <v>143</v>
      </c>
      <c r="E63" s="52">
        <v>1</v>
      </c>
      <c r="F63" s="52">
        <v>513.86</v>
      </c>
      <c r="G63" s="163">
        <f t="shared" si="6"/>
        <v>513.86</v>
      </c>
    </row>
    <row r="64" spans="1:7" ht="38.25">
      <c r="A64" s="164" t="s">
        <v>176</v>
      </c>
      <c r="B64" s="47">
        <v>86906</v>
      </c>
      <c r="C64" s="48" t="s">
        <v>177</v>
      </c>
      <c r="D64" s="34" t="s">
        <v>143</v>
      </c>
      <c r="E64" s="35">
        <v>13</v>
      </c>
      <c r="F64" s="35">
        <v>36.909999999999997</v>
      </c>
      <c r="G64" s="158">
        <f t="shared" si="6"/>
        <v>479.83</v>
      </c>
    </row>
    <row r="65" spans="1:7" ht="51">
      <c r="A65" s="164" t="s">
        <v>178</v>
      </c>
      <c r="B65" s="47">
        <v>86909</v>
      </c>
      <c r="C65" s="48" t="s">
        <v>179</v>
      </c>
      <c r="D65" s="34" t="s">
        <v>143</v>
      </c>
      <c r="E65" s="35">
        <v>6</v>
      </c>
      <c r="F65" s="35">
        <v>73.77</v>
      </c>
      <c r="G65" s="158">
        <f t="shared" si="6"/>
        <v>442.62</v>
      </c>
    </row>
    <row r="66" spans="1:7" ht="38.25">
      <c r="A66" s="164" t="s">
        <v>180</v>
      </c>
      <c r="B66" s="47">
        <v>86913</v>
      </c>
      <c r="C66" s="48" t="s">
        <v>181</v>
      </c>
      <c r="D66" s="34" t="s">
        <v>143</v>
      </c>
      <c r="E66" s="35">
        <v>6</v>
      </c>
      <c r="F66" s="35">
        <v>13.97</v>
      </c>
      <c r="G66" s="158">
        <f t="shared" si="6"/>
        <v>83.82</v>
      </c>
    </row>
    <row r="67" spans="1:7" s="53" customFormat="1">
      <c r="A67" s="164" t="s">
        <v>182</v>
      </c>
      <c r="B67" s="49" t="s">
        <v>183</v>
      </c>
      <c r="C67" s="50" t="s">
        <v>184</v>
      </c>
      <c r="D67" s="51" t="s">
        <v>143</v>
      </c>
      <c r="E67" s="52">
        <v>6</v>
      </c>
      <c r="F67" s="52">
        <v>130</v>
      </c>
      <c r="G67" s="163">
        <f t="shared" si="6"/>
        <v>780</v>
      </c>
    </row>
    <row r="68" spans="1:7" ht="38.25">
      <c r="A68" s="164" t="s">
        <v>185</v>
      </c>
      <c r="B68" s="47">
        <v>9535</v>
      </c>
      <c r="C68" s="48" t="s">
        <v>186</v>
      </c>
      <c r="D68" s="34" t="s">
        <v>143</v>
      </c>
      <c r="E68" s="35">
        <v>3</v>
      </c>
      <c r="F68" s="35">
        <v>51.32</v>
      </c>
      <c r="G68" s="158">
        <f t="shared" si="6"/>
        <v>153.96</v>
      </c>
    </row>
    <row r="69" spans="1:7" s="53" customFormat="1" ht="25.5">
      <c r="A69" s="164" t="s">
        <v>187</v>
      </c>
      <c r="B69" s="49" t="s">
        <v>188</v>
      </c>
      <c r="C69" s="50" t="s">
        <v>189</v>
      </c>
      <c r="D69" s="51" t="s">
        <v>143</v>
      </c>
      <c r="E69" s="52">
        <v>2</v>
      </c>
      <c r="F69" s="52">
        <v>393.88</v>
      </c>
      <c r="G69" s="163">
        <f t="shared" si="6"/>
        <v>787.76</v>
      </c>
    </row>
    <row r="70" spans="1:7" s="53" customFormat="1" ht="25.5">
      <c r="A70" s="164" t="s">
        <v>190</v>
      </c>
      <c r="B70" s="49" t="s">
        <v>191</v>
      </c>
      <c r="C70" s="50" t="s">
        <v>192</v>
      </c>
      <c r="D70" s="51" t="s">
        <v>143</v>
      </c>
      <c r="E70" s="52">
        <v>1</v>
      </c>
      <c r="F70" s="52">
        <v>579.1</v>
      </c>
      <c r="G70" s="163">
        <f t="shared" si="6"/>
        <v>579.1</v>
      </c>
    </row>
    <row r="71" spans="1:7" s="53" customFormat="1" ht="38.25">
      <c r="A71" s="164" t="s">
        <v>193</v>
      </c>
      <c r="B71" s="49" t="s">
        <v>194</v>
      </c>
      <c r="C71" s="50" t="s">
        <v>195</v>
      </c>
      <c r="D71" s="51" t="s">
        <v>143</v>
      </c>
      <c r="E71" s="52">
        <v>12</v>
      </c>
      <c r="F71" s="52">
        <v>99</v>
      </c>
      <c r="G71" s="163">
        <f t="shared" si="6"/>
        <v>1188</v>
      </c>
    </row>
    <row r="72" spans="1:7">
      <c r="A72" s="157"/>
      <c r="B72" s="47"/>
      <c r="C72" s="48" t="s">
        <v>151</v>
      </c>
      <c r="D72" s="34"/>
      <c r="E72" s="35"/>
      <c r="F72" s="35"/>
      <c r="G72" s="158"/>
    </row>
    <row r="73" spans="1:7" s="53" customFormat="1">
      <c r="A73" s="165" t="s">
        <v>196</v>
      </c>
      <c r="B73" s="57" t="s">
        <v>197</v>
      </c>
      <c r="C73" s="58" t="s">
        <v>198</v>
      </c>
      <c r="D73" s="59" t="s">
        <v>154</v>
      </c>
      <c r="E73" s="60" t="s">
        <v>155</v>
      </c>
      <c r="F73" s="60"/>
      <c r="G73" s="163"/>
    </row>
    <row r="74" spans="1:7" s="53" customFormat="1" ht="25.5">
      <c r="A74" s="164" t="s">
        <v>199</v>
      </c>
      <c r="B74" s="49" t="s">
        <v>200</v>
      </c>
      <c r="C74" s="50" t="s">
        <v>201</v>
      </c>
      <c r="D74" s="51" t="s">
        <v>143</v>
      </c>
      <c r="E74" s="61">
        <v>6</v>
      </c>
      <c r="F74" s="62">
        <v>195.57</v>
      </c>
      <c r="G74" s="163">
        <f t="shared" ref="G74:G82" si="7">ROUND(E74*F74,2)</f>
        <v>1173.42</v>
      </c>
    </row>
    <row r="75" spans="1:7" ht="25.5">
      <c r="A75" s="164" t="s">
        <v>202</v>
      </c>
      <c r="B75" s="47" t="s">
        <v>203</v>
      </c>
      <c r="C75" s="48" t="s">
        <v>204</v>
      </c>
      <c r="D75" s="34" t="s">
        <v>143</v>
      </c>
      <c r="E75" s="35">
        <v>3</v>
      </c>
      <c r="F75" s="35">
        <v>47.46</v>
      </c>
      <c r="G75" s="158">
        <f t="shared" si="7"/>
        <v>142.38</v>
      </c>
    </row>
    <row r="76" spans="1:7" ht="25.5">
      <c r="A76" s="164" t="s">
        <v>205</v>
      </c>
      <c r="B76" s="47" t="s">
        <v>206</v>
      </c>
      <c r="C76" s="48" t="s">
        <v>207</v>
      </c>
      <c r="D76" s="34" t="s">
        <v>143</v>
      </c>
      <c r="E76" s="35">
        <v>3</v>
      </c>
      <c r="F76" s="35">
        <v>52.35</v>
      </c>
      <c r="G76" s="158">
        <f t="shared" si="7"/>
        <v>157.05000000000001</v>
      </c>
    </row>
    <row r="77" spans="1:7" ht="25.5">
      <c r="A77" s="164" t="s">
        <v>208</v>
      </c>
      <c r="B77" s="47" t="s">
        <v>209</v>
      </c>
      <c r="C77" s="48" t="s">
        <v>210</v>
      </c>
      <c r="D77" s="34" t="s">
        <v>143</v>
      </c>
      <c r="E77" s="35">
        <v>3</v>
      </c>
      <c r="F77" s="35">
        <v>65.13</v>
      </c>
      <c r="G77" s="158">
        <f t="shared" si="7"/>
        <v>195.39</v>
      </c>
    </row>
    <row r="78" spans="1:7" s="53" customFormat="1" ht="38.25">
      <c r="A78" s="164" t="s">
        <v>211</v>
      </c>
      <c r="B78" s="49" t="s">
        <v>212</v>
      </c>
      <c r="C78" s="50" t="s">
        <v>213</v>
      </c>
      <c r="D78" s="51" t="s">
        <v>143</v>
      </c>
      <c r="E78" s="52">
        <v>6</v>
      </c>
      <c r="F78" s="52">
        <v>61.71</v>
      </c>
      <c r="G78" s="163">
        <f t="shared" si="7"/>
        <v>370.26</v>
      </c>
    </row>
    <row r="79" spans="1:7" ht="25.5">
      <c r="A79" s="164" t="s">
        <v>214</v>
      </c>
      <c r="B79" s="47" t="s">
        <v>215</v>
      </c>
      <c r="C79" s="48" t="s">
        <v>216</v>
      </c>
      <c r="D79" s="34" t="s">
        <v>143</v>
      </c>
      <c r="E79" s="35">
        <v>3</v>
      </c>
      <c r="F79" s="35">
        <v>206.23</v>
      </c>
      <c r="G79" s="158">
        <f t="shared" si="7"/>
        <v>618.69000000000005</v>
      </c>
    </row>
    <row r="80" spans="1:7" s="53" customFormat="1" ht="38.25">
      <c r="A80" s="164" t="s">
        <v>217</v>
      </c>
      <c r="B80" s="49">
        <v>85118</v>
      </c>
      <c r="C80" s="50" t="s">
        <v>218</v>
      </c>
      <c r="D80" s="51" t="s">
        <v>143</v>
      </c>
      <c r="E80" s="52">
        <v>6</v>
      </c>
      <c r="F80" s="52">
        <v>61.01</v>
      </c>
      <c r="G80" s="163">
        <f t="shared" si="7"/>
        <v>366.06</v>
      </c>
    </row>
    <row r="81" spans="1:7" ht="25.5">
      <c r="A81" s="164" t="s">
        <v>219</v>
      </c>
      <c r="B81" s="47" t="s">
        <v>220</v>
      </c>
      <c r="C81" s="48" t="s">
        <v>221</v>
      </c>
      <c r="D81" s="34" t="s">
        <v>143</v>
      </c>
      <c r="E81" s="35">
        <v>3</v>
      </c>
      <c r="F81" s="35">
        <v>60.83</v>
      </c>
      <c r="G81" s="158">
        <f t="shared" si="7"/>
        <v>182.49</v>
      </c>
    </row>
    <row r="82" spans="1:7" ht="38.25">
      <c r="A82" s="164" t="s">
        <v>222</v>
      </c>
      <c r="B82" s="47">
        <v>86881</v>
      </c>
      <c r="C82" s="48" t="s">
        <v>223</v>
      </c>
      <c r="D82" s="34" t="s">
        <v>143</v>
      </c>
      <c r="E82" s="35">
        <v>20</v>
      </c>
      <c r="F82" s="35">
        <v>101.49</v>
      </c>
      <c r="G82" s="158">
        <f t="shared" si="7"/>
        <v>2029.8</v>
      </c>
    </row>
    <row r="83" spans="1:7">
      <c r="A83" s="157"/>
      <c r="B83" s="47"/>
      <c r="C83" s="48" t="s">
        <v>151</v>
      </c>
      <c r="D83" s="56"/>
      <c r="E83" s="43"/>
      <c r="F83" s="43"/>
      <c r="G83" s="166"/>
    </row>
    <row r="84" spans="1:7">
      <c r="A84" s="155" t="s">
        <v>224</v>
      </c>
      <c r="B84" s="45" t="s">
        <v>225</v>
      </c>
      <c r="C84" s="46" t="s">
        <v>226</v>
      </c>
      <c r="D84" s="54" t="s">
        <v>154</v>
      </c>
      <c r="E84" s="55" t="s">
        <v>155</v>
      </c>
      <c r="F84" s="55"/>
      <c r="G84" s="158"/>
    </row>
    <row r="85" spans="1:7" s="53" customFormat="1" ht="25.5">
      <c r="A85" s="164" t="s">
        <v>227</v>
      </c>
      <c r="B85" s="49" t="s">
        <v>228</v>
      </c>
      <c r="C85" s="50" t="s">
        <v>229</v>
      </c>
      <c r="D85" s="51" t="s">
        <v>143</v>
      </c>
      <c r="E85" s="52">
        <v>10</v>
      </c>
      <c r="F85" s="52">
        <v>9.48</v>
      </c>
      <c r="G85" s="163">
        <f t="shared" ref="G85:G91" si="8">ROUND(E85*F85,2)</f>
        <v>94.8</v>
      </c>
    </row>
    <row r="86" spans="1:7" s="53" customFormat="1" ht="25.5">
      <c r="A86" s="164" t="s">
        <v>230</v>
      </c>
      <c r="B86" s="49" t="s">
        <v>231</v>
      </c>
      <c r="C86" s="50" t="s">
        <v>232</v>
      </c>
      <c r="D86" s="51" t="s">
        <v>143</v>
      </c>
      <c r="E86" s="52">
        <v>16</v>
      </c>
      <c r="F86" s="52">
        <v>25.92</v>
      </c>
      <c r="G86" s="163">
        <f t="shared" si="8"/>
        <v>414.72</v>
      </c>
    </row>
    <row r="87" spans="1:7" s="53" customFormat="1" ht="25.5">
      <c r="A87" s="164" t="s">
        <v>233</v>
      </c>
      <c r="B87" s="49" t="s">
        <v>234</v>
      </c>
      <c r="C87" s="50" t="s">
        <v>235</v>
      </c>
      <c r="D87" s="51" t="s">
        <v>143</v>
      </c>
      <c r="E87" s="52">
        <v>120</v>
      </c>
      <c r="F87" s="52">
        <v>49.839999999999996</v>
      </c>
      <c r="G87" s="163">
        <f t="shared" si="8"/>
        <v>5980.8</v>
      </c>
    </row>
    <row r="88" spans="1:7" s="53" customFormat="1" ht="38.25">
      <c r="A88" s="164" t="s">
        <v>236</v>
      </c>
      <c r="B88" s="49" t="s">
        <v>237</v>
      </c>
      <c r="C88" s="50" t="s">
        <v>238</v>
      </c>
      <c r="D88" s="51" t="s">
        <v>170</v>
      </c>
      <c r="E88" s="52">
        <v>60</v>
      </c>
      <c r="F88" s="52">
        <v>22.68</v>
      </c>
      <c r="G88" s="163">
        <f t="shared" si="8"/>
        <v>1360.8</v>
      </c>
    </row>
    <row r="89" spans="1:7" s="53" customFormat="1" ht="38.25">
      <c r="A89" s="164" t="s">
        <v>239</v>
      </c>
      <c r="B89" s="49" t="s">
        <v>240</v>
      </c>
      <c r="C89" s="50" t="s">
        <v>241</v>
      </c>
      <c r="D89" s="51" t="s">
        <v>170</v>
      </c>
      <c r="E89" s="52">
        <v>60</v>
      </c>
      <c r="F89" s="52">
        <v>30.95</v>
      </c>
      <c r="G89" s="163">
        <f t="shared" si="8"/>
        <v>1857</v>
      </c>
    </row>
    <row r="90" spans="1:7" s="53" customFormat="1" ht="38.25">
      <c r="A90" s="164" t="s">
        <v>242</v>
      </c>
      <c r="B90" s="49" t="s">
        <v>243</v>
      </c>
      <c r="C90" s="50" t="s">
        <v>244</v>
      </c>
      <c r="D90" s="51" t="s">
        <v>170</v>
      </c>
      <c r="E90" s="52">
        <v>80</v>
      </c>
      <c r="F90" s="52">
        <v>42.17</v>
      </c>
      <c r="G90" s="163">
        <f t="shared" si="8"/>
        <v>3373.6</v>
      </c>
    </row>
    <row r="91" spans="1:7" s="53" customFormat="1" ht="38.25">
      <c r="A91" s="164" t="s">
        <v>245</v>
      </c>
      <c r="B91" s="49" t="s">
        <v>246</v>
      </c>
      <c r="C91" s="50" t="s">
        <v>247</v>
      </c>
      <c r="D91" s="51" t="s">
        <v>170</v>
      </c>
      <c r="E91" s="52">
        <v>180</v>
      </c>
      <c r="F91" s="52">
        <v>45.11</v>
      </c>
      <c r="G91" s="163">
        <f t="shared" si="8"/>
        <v>8119.8</v>
      </c>
    </row>
    <row r="92" spans="1:7">
      <c r="A92" s="157"/>
      <c r="B92" s="47"/>
      <c r="C92" s="48" t="s">
        <v>151</v>
      </c>
      <c r="D92" s="34"/>
      <c r="E92" s="35"/>
      <c r="F92" s="35"/>
      <c r="G92" s="158"/>
    </row>
    <row r="93" spans="1:7">
      <c r="A93" s="155" t="s">
        <v>248</v>
      </c>
      <c r="B93" s="45" t="s">
        <v>249</v>
      </c>
      <c r="C93" s="46" t="s">
        <v>250</v>
      </c>
      <c r="D93" s="54" t="s">
        <v>154</v>
      </c>
      <c r="E93" s="55" t="s">
        <v>155</v>
      </c>
      <c r="F93" s="55"/>
      <c r="G93" s="158"/>
    </row>
    <row r="94" spans="1:7" s="53" customFormat="1">
      <c r="A94" s="164" t="s">
        <v>251</v>
      </c>
      <c r="B94" s="49" t="s">
        <v>252</v>
      </c>
      <c r="C94" s="50" t="s">
        <v>253</v>
      </c>
      <c r="D94" s="51" t="s">
        <v>143</v>
      </c>
      <c r="E94" s="52">
        <v>5</v>
      </c>
      <c r="F94" s="52">
        <v>2.19</v>
      </c>
      <c r="G94" s="163">
        <f t="shared" ref="G94:G129" si="9">ROUND(E94*F94,2)</f>
        <v>10.95</v>
      </c>
    </row>
    <row r="95" spans="1:7" s="53" customFormat="1">
      <c r="A95" s="164" t="s">
        <v>254</v>
      </c>
      <c r="B95" s="49" t="s">
        <v>255</v>
      </c>
      <c r="C95" s="50" t="s">
        <v>256</v>
      </c>
      <c r="D95" s="51" t="s">
        <v>143</v>
      </c>
      <c r="E95" s="52">
        <v>5</v>
      </c>
      <c r="F95" s="52">
        <v>4.1100000000000003</v>
      </c>
      <c r="G95" s="163">
        <f t="shared" si="9"/>
        <v>20.55</v>
      </c>
    </row>
    <row r="96" spans="1:7" s="53" customFormat="1">
      <c r="A96" s="164" t="s">
        <v>257</v>
      </c>
      <c r="B96" s="49" t="s">
        <v>258</v>
      </c>
      <c r="C96" s="50" t="s">
        <v>259</v>
      </c>
      <c r="D96" s="51" t="s">
        <v>143</v>
      </c>
      <c r="E96" s="52">
        <v>5</v>
      </c>
      <c r="F96" s="52">
        <v>4.47</v>
      </c>
      <c r="G96" s="163">
        <f t="shared" si="9"/>
        <v>22.35</v>
      </c>
    </row>
    <row r="97" spans="1:7" s="53" customFormat="1">
      <c r="A97" s="164" t="s">
        <v>260</v>
      </c>
      <c r="B97" s="49" t="s">
        <v>261</v>
      </c>
      <c r="C97" s="50" t="s">
        <v>262</v>
      </c>
      <c r="D97" s="51" t="s">
        <v>143</v>
      </c>
      <c r="E97" s="61">
        <v>5</v>
      </c>
      <c r="F97" s="62">
        <v>16.419999999999998</v>
      </c>
      <c r="G97" s="163">
        <f t="shared" si="9"/>
        <v>82.1</v>
      </c>
    </row>
    <row r="98" spans="1:7" s="53" customFormat="1" ht="25.5">
      <c r="A98" s="164" t="s">
        <v>263</v>
      </c>
      <c r="B98" s="49" t="s">
        <v>264</v>
      </c>
      <c r="C98" s="50" t="s">
        <v>265</v>
      </c>
      <c r="D98" s="51" t="s">
        <v>143</v>
      </c>
      <c r="E98" s="61">
        <v>6</v>
      </c>
      <c r="F98" s="62">
        <v>13.82</v>
      </c>
      <c r="G98" s="163">
        <f t="shared" si="9"/>
        <v>82.92</v>
      </c>
    </row>
    <row r="99" spans="1:7" s="53" customFormat="1" ht="25.5">
      <c r="A99" s="164" t="s">
        <v>266</v>
      </c>
      <c r="B99" s="49" t="s">
        <v>267</v>
      </c>
      <c r="C99" s="50" t="s">
        <v>268</v>
      </c>
      <c r="D99" s="51" t="s">
        <v>143</v>
      </c>
      <c r="E99" s="61">
        <v>4</v>
      </c>
      <c r="F99" s="62">
        <v>124.09</v>
      </c>
      <c r="G99" s="163">
        <f t="shared" si="9"/>
        <v>496.36</v>
      </c>
    </row>
    <row r="100" spans="1:7" s="53" customFormat="1" ht="25.5">
      <c r="A100" s="164" t="s">
        <v>269</v>
      </c>
      <c r="B100" s="49" t="s">
        <v>270</v>
      </c>
      <c r="C100" s="50" t="s">
        <v>271</v>
      </c>
      <c r="D100" s="51" t="s">
        <v>143</v>
      </c>
      <c r="E100" s="61">
        <v>4</v>
      </c>
      <c r="F100" s="62">
        <v>21.66</v>
      </c>
      <c r="G100" s="163">
        <f t="shared" si="9"/>
        <v>86.64</v>
      </c>
    </row>
    <row r="101" spans="1:7" s="53" customFormat="1" ht="25.5">
      <c r="A101" s="164" t="s">
        <v>272</v>
      </c>
      <c r="B101" s="49" t="s">
        <v>273</v>
      </c>
      <c r="C101" s="50" t="s">
        <v>274</v>
      </c>
      <c r="D101" s="51" t="s">
        <v>143</v>
      </c>
      <c r="E101" s="61">
        <v>4</v>
      </c>
      <c r="F101" s="62">
        <v>5.29</v>
      </c>
      <c r="G101" s="163">
        <f t="shared" si="9"/>
        <v>21.16</v>
      </c>
    </row>
    <row r="102" spans="1:7" s="53" customFormat="1" ht="25.5">
      <c r="A102" s="164" t="s">
        <v>275</v>
      </c>
      <c r="B102" s="49" t="s">
        <v>276</v>
      </c>
      <c r="C102" s="50" t="s">
        <v>277</v>
      </c>
      <c r="D102" s="51" t="s">
        <v>143</v>
      </c>
      <c r="E102" s="61">
        <v>3</v>
      </c>
      <c r="F102" s="62">
        <v>8.5399999999999991</v>
      </c>
      <c r="G102" s="163">
        <f t="shared" si="9"/>
        <v>25.62</v>
      </c>
    </row>
    <row r="103" spans="1:7" s="53" customFormat="1">
      <c r="A103" s="164" t="s">
        <v>278</v>
      </c>
      <c r="B103" s="49" t="s">
        <v>279</v>
      </c>
      <c r="C103" s="50" t="s">
        <v>280</v>
      </c>
      <c r="D103" s="51" t="s">
        <v>143</v>
      </c>
      <c r="E103" s="61">
        <v>3</v>
      </c>
      <c r="F103" s="62">
        <v>3.26</v>
      </c>
      <c r="G103" s="163">
        <f t="shared" si="9"/>
        <v>9.7799999999999994</v>
      </c>
    </row>
    <row r="104" spans="1:7" s="53" customFormat="1" ht="25.5">
      <c r="A104" s="164" t="s">
        <v>281</v>
      </c>
      <c r="B104" s="49">
        <v>3536</v>
      </c>
      <c r="C104" s="50" t="s">
        <v>282</v>
      </c>
      <c r="D104" s="51" t="s">
        <v>143</v>
      </c>
      <c r="E104" s="61">
        <v>18</v>
      </c>
      <c r="F104" s="62">
        <v>1.23</v>
      </c>
      <c r="G104" s="163">
        <f t="shared" si="9"/>
        <v>22.14</v>
      </c>
    </row>
    <row r="105" spans="1:7" s="53" customFormat="1" ht="25.5">
      <c r="A105" s="164" t="s">
        <v>283</v>
      </c>
      <c r="B105" s="49">
        <v>3539</v>
      </c>
      <c r="C105" s="50" t="s">
        <v>284</v>
      </c>
      <c r="D105" s="51" t="s">
        <v>143</v>
      </c>
      <c r="E105" s="61">
        <v>5</v>
      </c>
      <c r="F105" s="62">
        <v>16.149999999999999</v>
      </c>
      <c r="G105" s="163">
        <f t="shared" si="9"/>
        <v>80.75</v>
      </c>
    </row>
    <row r="106" spans="1:7" s="53" customFormat="1" ht="25.5">
      <c r="A106" s="164" t="s">
        <v>285</v>
      </c>
      <c r="B106" s="49">
        <v>3511</v>
      </c>
      <c r="C106" s="50" t="s">
        <v>286</v>
      </c>
      <c r="D106" s="51" t="s">
        <v>143</v>
      </c>
      <c r="E106" s="61">
        <v>8</v>
      </c>
      <c r="F106" s="62">
        <v>52.11</v>
      </c>
      <c r="G106" s="163">
        <f t="shared" si="9"/>
        <v>416.88</v>
      </c>
    </row>
    <row r="107" spans="1:7" s="53" customFormat="1" ht="25.5">
      <c r="A107" s="164" t="s">
        <v>287</v>
      </c>
      <c r="B107" s="49">
        <v>72440</v>
      </c>
      <c r="C107" s="50" t="s">
        <v>288</v>
      </c>
      <c r="D107" s="51" t="s">
        <v>143</v>
      </c>
      <c r="E107" s="61">
        <v>4</v>
      </c>
      <c r="F107" s="62">
        <v>8.36</v>
      </c>
      <c r="G107" s="163">
        <f t="shared" si="9"/>
        <v>33.44</v>
      </c>
    </row>
    <row r="108" spans="1:7" s="53" customFormat="1" ht="25.5">
      <c r="A108" s="164" t="s">
        <v>289</v>
      </c>
      <c r="B108" s="49">
        <v>72442</v>
      </c>
      <c r="C108" s="50" t="s">
        <v>290</v>
      </c>
      <c r="D108" s="51" t="s">
        <v>143</v>
      </c>
      <c r="E108" s="61">
        <v>11</v>
      </c>
      <c r="F108" s="62">
        <v>15.58</v>
      </c>
      <c r="G108" s="163">
        <f t="shared" si="9"/>
        <v>171.38</v>
      </c>
    </row>
    <row r="109" spans="1:7" s="53" customFormat="1" ht="25.5">
      <c r="A109" s="164" t="s">
        <v>291</v>
      </c>
      <c r="B109" s="49">
        <v>72444</v>
      </c>
      <c r="C109" s="50" t="s">
        <v>292</v>
      </c>
      <c r="D109" s="51" t="s">
        <v>143</v>
      </c>
      <c r="E109" s="61">
        <v>21</v>
      </c>
      <c r="F109" s="62">
        <v>58.989999999999995</v>
      </c>
      <c r="G109" s="163">
        <f t="shared" si="9"/>
        <v>1238.79</v>
      </c>
    </row>
    <row r="110" spans="1:7" s="53" customFormat="1" ht="25.5">
      <c r="A110" s="164" t="s">
        <v>293</v>
      </c>
      <c r="B110" s="49">
        <v>72559</v>
      </c>
      <c r="C110" s="50" t="s">
        <v>294</v>
      </c>
      <c r="D110" s="51" t="s">
        <v>143</v>
      </c>
      <c r="E110" s="61">
        <v>25</v>
      </c>
      <c r="F110" s="62">
        <v>8.34</v>
      </c>
      <c r="G110" s="163">
        <f t="shared" si="9"/>
        <v>208.5</v>
      </c>
    </row>
    <row r="111" spans="1:7" s="53" customFormat="1" ht="25.5">
      <c r="A111" s="164" t="s">
        <v>295</v>
      </c>
      <c r="B111" s="49">
        <v>72561</v>
      </c>
      <c r="C111" s="50" t="s">
        <v>296</v>
      </c>
      <c r="D111" s="51" t="s">
        <v>143</v>
      </c>
      <c r="E111" s="61">
        <v>14</v>
      </c>
      <c r="F111" s="62">
        <v>9.91</v>
      </c>
      <c r="G111" s="163">
        <f t="shared" si="9"/>
        <v>138.74</v>
      </c>
    </row>
    <row r="112" spans="1:7" s="53" customFormat="1" ht="25.5">
      <c r="A112" s="164" t="s">
        <v>297</v>
      </c>
      <c r="B112" s="49">
        <v>72564</v>
      </c>
      <c r="C112" s="50" t="s">
        <v>298</v>
      </c>
      <c r="D112" s="51" t="s">
        <v>143</v>
      </c>
      <c r="E112" s="61">
        <v>26</v>
      </c>
      <c r="F112" s="62">
        <v>14.95</v>
      </c>
      <c r="G112" s="163">
        <f t="shared" si="9"/>
        <v>388.7</v>
      </c>
    </row>
    <row r="113" spans="1:7" s="53" customFormat="1" ht="25.5">
      <c r="A113" s="164" t="s">
        <v>299</v>
      </c>
      <c r="B113" s="49">
        <v>72557</v>
      </c>
      <c r="C113" s="50" t="s">
        <v>300</v>
      </c>
      <c r="D113" s="51" t="s">
        <v>143</v>
      </c>
      <c r="E113" s="61">
        <v>14</v>
      </c>
      <c r="F113" s="62">
        <v>18.130000000000003</v>
      </c>
      <c r="G113" s="163">
        <f t="shared" si="9"/>
        <v>253.82</v>
      </c>
    </row>
    <row r="114" spans="1:7" s="53" customFormat="1" ht="25.5">
      <c r="A114" s="164" t="s">
        <v>301</v>
      </c>
      <c r="B114" s="49">
        <v>72558</v>
      </c>
      <c r="C114" s="50" t="s">
        <v>302</v>
      </c>
      <c r="D114" s="51" t="s">
        <v>143</v>
      </c>
      <c r="E114" s="61">
        <v>13</v>
      </c>
      <c r="F114" s="62">
        <v>8.17</v>
      </c>
      <c r="G114" s="163">
        <f t="shared" si="9"/>
        <v>106.21</v>
      </c>
    </row>
    <row r="115" spans="1:7" s="53" customFormat="1" ht="25.5">
      <c r="A115" s="164" t="s">
        <v>303</v>
      </c>
      <c r="B115" s="49">
        <v>72560</v>
      </c>
      <c r="C115" s="50" t="s">
        <v>304</v>
      </c>
      <c r="D115" s="51" t="s">
        <v>143</v>
      </c>
      <c r="E115" s="61">
        <v>21</v>
      </c>
      <c r="F115" s="62">
        <v>9.48</v>
      </c>
      <c r="G115" s="163">
        <f t="shared" si="9"/>
        <v>199.08</v>
      </c>
    </row>
    <row r="116" spans="1:7" s="53" customFormat="1" ht="25.5">
      <c r="A116" s="164" t="s">
        <v>305</v>
      </c>
      <c r="B116" s="49">
        <v>72562</v>
      </c>
      <c r="C116" s="50" t="s">
        <v>306</v>
      </c>
      <c r="D116" s="51" t="s">
        <v>143</v>
      </c>
      <c r="E116" s="61">
        <v>52</v>
      </c>
      <c r="F116" s="62">
        <v>14.4</v>
      </c>
      <c r="G116" s="163">
        <f t="shared" si="9"/>
        <v>748.8</v>
      </c>
    </row>
    <row r="117" spans="1:7" s="53" customFormat="1" ht="25.5">
      <c r="A117" s="164" t="s">
        <v>307</v>
      </c>
      <c r="B117" s="49">
        <v>72556</v>
      </c>
      <c r="C117" s="50" t="s">
        <v>308</v>
      </c>
      <c r="D117" s="51" t="s">
        <v>143</v>
      </c>
      <c r="E117" s="61">
        <v>13</v>
      </c>
      <c r="F117" s="62">
        <v>18.52</v>
      </c>
      <c r="G117" s="163">
        <f t="shared" si="9"/>
        <v>240.76</v>
      </c>
    </row>
    <row r="118" spans="1:7" s="53" customFormat="1" ht="25.5">
      <c r="A118" s="164" t="s">
        <v>309</v>
      </c>
      <c r="B118" s="49">
        <v>72604</v>
      </c>
      <c r="C118" s="50" t="s">
        <v>310</v>
      </c>
      <c r="D118" s="51" t="s">
        <v>143</v>
      </c>
      <c r="E118" s="61">
        <v>12</v>
      </c>
      <c r="F118" s="62">
        <v>11.760000000000002</v>
      </c>
      <c r="G118" s="163">
        <f t="shared" si="9"/>
        <v>141.12</v>
      </c>
    </row>
    <row r="119" spans="1:7" s="53" customFormat="1" ht="25.5">
      <c r="A119" s="164" t="s">
        <v>311</v>
      </c>
      <c r="B119" s="49">
        <v>72605</v>
      </c>
      <c r="C119" s="50" t="s">
        <v>312</v>
      </c>
      <c r="D119" s="51" t="s">
        <v>143</v>
      </c>
      <c r="E119" s="61">
        <v>18</v>
      </c>
      <c r="F119" s="62">
        <v>20.21</v>
      </c>
      <c r="G119" s="163">
        <f t="shared" si="9"/>
        <v>363.78</v>
      </c>
    </row>
    <row r="120" spans="1:7" s="53" customFormat="1" ht="25.5">
      <c r="A120" s="164" t="s">
        <v>313</v>
      </c>
      <c r="B120" s="49">
        <v>72603</v>
      </c>
      <c r="C120" s="50" t="s">
        <v>314</v>
      </c>
      <c r="D120" s="51" t="s">
        <v>143</v>
      </c>
      <c r="E120" s="61">
        <v>26</v>
      </c>
      <c r="F120" s="62">
        <v>25.71</v>
      </c>
      <c r="G120" s="163">
        <f t="shared" si="9"/>
        <v>668.46</v>
      </c>
    </row>
    <row r="121" spans="1:7" s="53" customFormat="1" ht="25.5">
      <c r="A121" s="164" t="s">
        <v>315</v>
      </c>
      <c r="B121" s="49" t="s">
        <v>316</v>
      </c>
      <c r="C121" s="50" t="s">
        <v>317</v>
      </c>
      <c r="D121" s="51" t="s">
        <v>143</v>
      </c>
      <c r="E121" s="61">
        <v>22</v>
      </c>
      <c r="F121" s="62">
        <v>24.490000000000002</v>
      </c>
      <c r="G121" s="163">
        <f t="shared" si="9"/>
        <v>538.78</v>
      </c>
    </row>
    <row r="122" spans="1:7" s="53" customFormat="1" ht="25.5">
      <c r="A122" s="164" t="s">
        <v>318</v>
      </c>
      <c r="B122" s="49" t="s">
        <v>319</v>
      </c>
      <c r="C122" s="50" t="s">
        <v>320</v>
      </c>
      <c r="D122" s="51" t="s">
        <v>143</v>
      </c>
      <c r="E122" s="61">
        <v>21</v>
      </c>
      <c r="F122" s="62">
        <v>31.900000000000002</v>
      </c>
      <c r="G122" s="163">
        <f t="shared" si="9"/>
        <v>669.9</v>
      </c>
    </row>
    <row r="123" spans="1:7" s="53" customFormat="1" ht="25.5">
      <c r="A123" s="164" t="s">
        <v>321</v>
      </c>
      <c r="B123" s="49">
        <v>72630</v>
      </c>
      <c r="C123" s="50" t="s">
        <v>322</v>
      </c>
      <c r="D123" s="51" t="s">
        <v>143</v>
      </c>
      <c r="E123" s="61">
        <v>31</v>
      </c>
      <c r="F123" s="62">
        <v>6.35</v>
      </c>
      <c r="G123" s="163">
        <f t="shared" si="9"/>
        <v>196.85</v>
      </c>
    </row>
    <row r="124" spans="1:7" s="53" customFormat="1" ht="25.5">
      <c r="A124" s="164" t="s">
        <v>323</v>
      </c>
      <c r="B124" s="49">
        <v>72631</v>
      </c>
      <c r="C124" s="50" t="s">
        <v>324</v>
      </c>
      <c r="D124" s="51" t="s">
        <v>143</v>
      </c>
      <c r="E124" s="61">
        <v>90</v>
      </c>
      <c r="F124" s="62">
        <v>9.0399999999999991</v>
      </c>
      <c r="G124" s="163">
        <f t="shared" si="9"/>
        <v>813.6</v>
      </c>
    </row>
    <row r="125" spans="1:7" s="53" customFormat="1" ht="25.5">
      <c r="A125" s="164" t="s">
        <v>325</v>
      </c>
      <c r="B125" s="49">
        <v>72628</v>
      </c>
      <c r="C125" s="50" t="s">
        <v>326</v>
      </c>
      <c r="D125" s="51" t="s">
        <v>143</v>
      </c>
      <c r="E125" s="52">
        <v>25</v>
      </c>
      <c r="F125" s="52">
        <v>11.83</v>
      </c>
      <c r="G125" s="163">
        <f t="shared" si="9"/>
        <v>295.75</v>
      </c>
    </row>
    <row r="126" spans="1:7" s="53" customFormat="1" ht="25.5">
      <c r="A126" s="164" t="s">
        <v>327</v>
      </c>
      <c r="B126" s="49">
        <v>72464</v>
      </c>
      <c r="C126" s="50" t="s">
        <v>328</v>
      </c>
      <c r="D126" s="51" t="s">
        <v>143</v>
      </c>
      <c r="E126" s="52">
        <v>15</v>
      </c>
      <c r="F126" s="52">
        <v>17.22</v>
      </c>
      <c r="G126" s="163">
        <f t="shared" si="9"/>
        <v>258.3</v>
      </c>
    </row>
    <row r="127" spans="1:7" s="53" customFormat="1" ht="25.5">
      <c r="A127" s="164" t="s">
        <v>329</v>
      </c>
      <c r="B127" s="49">
        <v>72466</v>
      </c>
      <c r="C127" s="50" t="s">
        <v>330</v>
      </c>
      <c r="D127" s="51" t="s">
        <v>143</v>
      </c>
      <c r="E127" s="52">
        <v>18</v>
      </c>
      <c r="F127" s="52">
        <v>25.35</v>
      </c>
      <c r="G127" s="163">
        <f t="shared" si="9"/>
        <v>456.3</v>
      </c>
    </row>
    <row r="128" spans="1:7" s="53" customFormat="1" ht="25.5">
      <c r="A128" s="164" t="s">
        <v>331</v>
      </c>
      <c r="B128" s="49">
        <v>72460</v>
      </c>
      <c r="C128" s="50" t="s">
        <v>332</v>
      </c>
      <c r="D128" s="51" t="s">
        <v>143</v>
      </c>
      <c r="E128" s="52">
        <v>18</v>
      </c>
      <c r="F128" s="52">
        <v>33.489999999999995</v>
      </c>
      <c r="G128" s="163">
        <f t="shared" si="9"/>
        <v>602.82000000000005</v>
      </c>
    </row>
    <row r="129" spans="1:7" s="53" customFormat="1" ht="38.25">
      <c r="A129" s="164" t="s">
        <v>333</v>
      </c>
      <c r="B129" s="49">
        <v>40777</v>
      </c>
      <c r="C129" s="50" t="s">
        <v>334</v>
      </c>
      <c r="D129" s="51" t="s">
        <v>143</v>
      </c>
      <c r="E129" s="52">
        <v>42</v>
      </c>
      <c r="F129" s="52">
        <v>31.840000000000003</v>
      </c>
      <c r="G129" s="163">
        <f t="shared" si="9"/>
        <v>1337.28</v>
      </c>
    </row>
    <row r="130" spans="1:7">
      <c r="A130" s="161" t="s">
        <v>335</v>
      </c>
      <c r="B130" s="142"/>
      <c r="C130" s="142"/>
      <c r="D130" s="142"/>
      <c r="E130" s="142"/>
      <c r="F130" s="142"/>
      <c r="G130" s="160">
        <f>SUM(G51:G129)</f>
        <v>57571.18</v>
      </c>
    </row>
    <row r="131" spans="1:7">
      <c r="A131" s="165" t="s">
        <v>336</v>
      </c>
      <c r="B131" s="63"/>
      <c r="C131" s="64" t="s">
        <v>337</v>
      </c>
      <c r="D131" s="65"/>
      <c r="E131" s="66"/>
      <c r="F131" s="67"/>
      <c r="G131" s="167"/>
    </row>
    <row r="132" spans="1:7">
      <c r="A132" s="165" t="s">
        <v>338</v>
      </c>
      <c r="B132" s="68"/>
      <c r="C132" s="64" t="s">
        <v>111</v>
      </c>
      <c r="D132" s="54"/>
      <c r="E132" s="55"/>
      <c r="F132" s="55"/>
      <c r="G132" s="158"/>
    </row>
    <row r="133" spans="1:7" ht="38.25">
      <c r="A133" s="164" t="s">
        <v>339</v>
      </c>
      <c r="B133" s="69" t="s">
        <v>340</v>
      </c>
      <c r="C133" s="70" t="s">
        <v>341</v>
      </c>
      <c r="D133" s="71" t="s">
        <v>89</v>
      </c>
      <c r="E133" s="72">
        <v>120</v>
      </c>
      <c r="F133" s="73">
        <v>72.16</v>
      </c>
      <c r="G133" s="158">
        <f t="shared" ref="G133:G152" si="10">ROUND(E133*F133,2)</f>
        <v>8659.2000000000007</v>
      </c>
    </row>
    <row r="134" spans="1:7" ht="25.5">
      <c r="A134" s="164" t="s">
        <v>342</v>
      </c>
      <c r="B134" s="69" t="s">
        <v>343</v>
      </c>
      <c r="C134" s="74" t="s">
        <v>344</v>
      </c>
      <c r="D134" s="71" t="s">
        <v>89</v>
      </c>
      <c r="E134" s="72">
        <v>150</v>
      </c>
      <c r="F134" s="75">
        <v>10.39</v>
      </c>
      <c r="G134" s="158">
        <f t="shared" si="10"/>
        <v>1558.5</v>
      </c>
    </row>
    <row r="135" spans="1:7" ht="25.5">
      <c r="A135" s="164" t="s">
        <v>345</v>
      </c>
      <c r="B135" s="69" t="s">
        <v>346</v>
      </c>
      <c r="C135" s="74" t="s">
        <v>347</v>
      </c>
      <c r="D135" s="34" t="s">
        <v>143</v>
      </c>
      <c r="E135" s="72">
        <v>60</v>
      </c>
      <c r="F135" s="75">
        <v>25.92</v>
      </c>
      <c r="G135" s="158">
        <f t="shared" si="10"/>
        <v>1555.2</v>
      </c>
    </row>
    <row r="136" spans="1:7" ht="25.5">
      <c r="A136" s="164" t="s">
        <v>348</v>
      </c>
      <c r="B136" s="69" t="s">
        <v>349</v>
      </c>
      <c r="C136" s="74" t="s">
        <v>350</v>
      </c>
      <c r="D136" s="34" t="s">
        <v>143</v>
      </c>
      <c r="E136" s="72">
        <v>150</v>
      </c>
      <c r="F136" s="75">
        <v>2.54</v>
      </c>
      <c r="G136" s="158">
        <f t="shared" si="10"/>
        <v>381</v>
      </c>
    </row>
    <row r="137" spans="1:7" ht="25.5">
      <c r="A137" s="164" t="s">
        <v>351</v>
      </c>
      <c r="B137" s="69" t="s">
        <v>352</v>
      </c>
      <c r="C137" s="76" t="s">
        <v>353</v>
      </c>
      <c r="D137" s="34" t="s">
        <v>143</v>
      </c>
      <c r="E137" s="72">
        <v>40</v>
      </c>
      <c r="F137" s="75">
        <v>20.5</v>
      </c>
      <c r="G137" s="158">
        <f t="shared" si="10"/>
        <v>820</v>
      </c>
    </row>
    <row r="138" spans="1:7" ht="25.5">
      <c r="A138" s="164" t="s">
        <v>354</v>
      </c>
      <c r="B138" s="69" t="s">
        <v>355</v>
      </c>
      <c r="C138" s="70" t="s">
        <v>356</v>
      </c>
      <c r="D138" s="34" t="s">
        <v>143</v>
      </c>
      <c r="E138" s="77">
        <v>100</v>
      </c>
      <c r="F138" s="75">
        <v>4.26</v>
      </c>
      <c r="G138" s="158">
        <f t="shared" si="10"/>
        <v>426</v>
      </c>
    </row>
    <row r="139" spans="1:7" ht="25.5">
      <c r="A139" s="164" t="s">
        <v>357</v>
      </c>
      <c r="B139" s="69" t="s">
        <v>358</v>
      </c>
      <c r="C139" s="70" t="s">
        <v>359</v>
      </c>
      <c r="D139" s="34" t="s">
        <v>143</v>
      </c>
      <c r="E139" s="77">
        <v>50</v>
      </c>
      <c r="F139" s="75">
        <v>1.9</v>
      </c>
      <c r="G139" s="158">
        <f t="shared" si="10"/>
        <v>95</v>
      </c>
    </row>
    <row r="140" spans="1:7" ht="25.5">
      <c r="A140" s="164" t="s">
        <v>360</v>
      </c>
      <c r="B140" s="69" t="s">
        <v>361</v>
      </c>
      <c r="C140" s="70" t="s">
        <v>362</v>
      </c>
      <c r="D140" s="34" t="s">
        <v>143</v>
      </c>
      <c r="E140" s="72">
        <v>150</v>
      </c>
      <c r="F140" s="75">
        <v>10</v>
      </c>
      <c r="G140" s="158">
        <f t="shared" si="10"/>
        <v>1500</v>
      </c>
    </row>
    <row r="141" spans="1:7" ht="25.5">
      <c r="A141" s="164" t="s">
        <v>363</v>
      </c>
      <c r="B141" s="69" t="s">
        <v>364</v>
      </c>
      <c r="C141" s="70" t="s">
        <v>365</v>
      </c>
      <c r="D141" s="34" t="s">
        <v>143</v>
      </c>
      <c r="E141" s="72">
        <v>120</v>
      </c>
      <c r="F141" s="75">
        <v>8.2200000000000006</v>
      </c>
      <c r="G141" s="158">
        <f t="shared" si="10"/>
        <v>986.4</v>
      </c>
    </row>
    <row r="142" spans="1:7" ht="25.5">
      <c r="A142" s="164" t="s">
        <v>366</v>
      </c>
      <c r="B142" s="69" t="s">
        <v>367</v>
      </c>
      <c r="C142" s="70" t="s">
        <v>368</v>
      </c>
      <c r="D142" s="34" t="s">
        <v>143</v>
      </c>
      <c r="E142" s="72">
        <v>40</v>
      </c>
      <c r="F142" s="75">
        <v>11.7</v>
      </c>
      <c r="G142" s="158">
        <f t="shared" si="10"/>
        <v>468</v>
      </c>
    </row>
    <row r="143" spans="1:7">
      <c r="A143" s="164" t="s">
        <v>369</v>
      </c>
      <c r="B143" s="69" t="s">
        <v>370</v>
      </c>
      <c r="C143" s="70" t="s">
        <v>371</v>
      </c>
      <c r="D143" s="34" t="s">
        <v>143</v>
      </c>
      <c r="E143" s="72">
        <v>120</v>
      </c>
      <c r="F143" s="75">
        <v>5.85</v>
      </c>
      <c r="G143" s="158">
        <f t="shared" si="10"/>
        <v>702</v>
      </c>
    </row>
    <row r="144" spans="1:7">
      <c r="A144" s="164" t="s">
        <v>372</v>
      </c>
      <c r="B144" s="69" t="s">
        <v>373</v>
      </c>
      <c r="C144" s="70" t="s">
        <v>374</v>
      </c>
      <c r="D144" s="34" t="s">
        <v>143</v>
      </c>
      <c r="E144" s="72">
        <v>40</v>
      </c>
      <c r="F144" s="75">
        <v>4.96</v>
      </c>
      <c r="G144" s="158">
        <f t="shared" si="10"/>
        <v>198.4</v>
      </c>
    </row>
    <row r="145" spans="1:7" ht="25.5">
      <c r="A145" s="164" t="s">
        <v>375</v>
      </c>
      <c r="B145" s="69">
        <v>72934</v>
      </c>
      <c r="C145" s="70" t="s">
        <v>376</v>
      </c>
      <c r="D145" s="34" t="s">
        <v>143</v>
      </c>
      <c r="E145" s="77">
        <v>130</v>
      </c>
      <c r="F145" s="75">
        <v>4.54</v>
      </c>
      <c r="G145" s="158">
        <f t="shared" si="10"/>
        <v>590.20000000000005</v>
      </c>
    </row>
    <row r="146" spans="1:7" ht="51">
      <c r="A146" s="164" t="s">
        <v>377</v>
      </c>
      <c r="B146" s="69" t="s">
        <v>378</v>
      </c>
      <c r="C146" s="70" t="s">
        <v>379</v>
      </c>
      <c r="D146" s="34" t="s">
        <v>143</v>
      </c>
      <c r="E146" s="77">
        <v>200</v>
      </c>
      <c r="F146" s="75">
        <v>48.97</v>
      </c>
      <c r="G146" s="158">
        <f t="shared" si="10"/>
        <v>9794</v>
      </c>
    </row>
    <row r="147" spans="1:7" ht="51">
      <c r="A147" s="164" t="s">
        <v>380</v>
      </c>
      <c r="B147" s="69" t="s">
        <v>381</v>
      </c>
      <c r="C147" s="70" t="s">
        <v>382</v>
      </c>
      <c r="D147" s="71" t="s">
        <v>89</v>
      </c>
      <c r="E147" s="72">
        <v>100</v>
      </c>
      <c r="F147" s="75">
        <v>20.53</v>
      </c>
      <c r="G147" s="158">
        <f t="shared" si="10"/>
        <v>2053</v>
      </c>
    </row>
    <row r="148" spans="1:7" ht="51">
      <c r="A148" s="164" t="s">
        <v>383</v>
      </c>
      <c r="B148" s="69" t="s">
        <v>384</v>
      </c>
      <c r="C148" s="70" t="s">
        <v>385</v>
      </c>
      <c r="D148" s="71" t="s">
        <v>89</v>
      </c>
      <c r="E148" s="72">
        <v>50</v>
      </c>
      <c r="F148" s="75">
        <v>18.18</v>
      </c>
      <c r="G148" s="158">
        <f t="shared" si="10"/>
        <v>909</v>
      </c>
    </row>
    <row r="149" spans="1:7" ht="25.5">
      <c r="A149" s="164" t="s">
        <v>386</v>
      </c>
      <c r="B149" s="69" t="s">
        <v>387</v>
      </c>
      <c r="C149" s="70" t="s">
        <v>388</v>
      </c>
      <c r="D149" s="71" t="s">
        <v>89</v>
      </c>
      <c r="E149" s="72">
        <v>50</v>
      </c>
      <c r="F149" s="75">
        <v>20.29</v>
      </c>
      <c r="G149" s="158">
        <f t="shared" si="10"/>
        <v>1014.5</v>
      </c>
    </row>
    <row r="150" spans="1:7" ht="38.25">
      <c r="A150" s="164" t="s">
        <v>389</v>
      </c>
      <c r="B150" s="69" t="s">
        <v>390</v>
      </c>
      <c r="C150" s="70" t="s">
        <v>391</v>
      </c>
      <c r="D150" s="71" t="s">
        <v>89</v>
      </c>
      <c r="E150" s="72">
        <v>20</v>
      </c>
      <c r="F150" s="75">
        <v>32.450000000000003</v>
      </c>
      <c r="G150" s="158">
        <f t="shared" si="10"/>
        <v>649</v>
      </c>
    </row>
    <row r="151" spans="1:7" ht="25.5">
      <c r="A151" s="164" t="s">
        <v>392</v>
      </c>
      <c r="B151" s="69" t="s">
        <v>393</v>
      </c>
      <c r="C151" s="70" t="s">
        <v>394</v>
      </c>
      <c r="D151" s="71" t="s">
        <v>89</v>
      </c>
      <c r="E151" s="72">
        <v>30</v>
      </c>
      <c r="F151" s="75">
        <v>18.5</v>
      </c>
      <c r="G151" s="158">
        <f t="shared" si="10"/>
        <v>555</v>
      </c>
    </row>
    <row r="152" spans="1:7" ht="25.5">
      <c r="A152" s="164" t="s">
        <v>395</v>
      </c>
      <c r="B152" s="69">
        <v>83447</v>
      </c>
      <c r="C152" s="70" t="s">
        <v>396</v>
      </c>
      <c r="D152" s="34" t="s">
        <v>143</v>
      </c>
      <c r="E152" s="77">
        <v>4</v>
      </c>
      <c r="F152" s="75">
        <v>132.27000000000001</v>
      </c>
      <c r="G152" s="158">
        <f t="shared" si="10"/>
        <v>529.08000000000004</v>
      </c>
    </row>
    <row r="153" spans="1:7">
      <c r="A153" s="164"/>
      <c r="B153" s="78"/>
      <c r="C153" s="70" t="s">
        <v>151</v>
      </c>
      <c r="D153" s="71"/>
      <c r="E153" s="79"/>
      <c r="F153" s="75"/>
      <c r="G153" s="158"/>
    </row>
    <row r="154" spans="1:7">
      <c r="A154" s="165" t="s">
        <v>397</v>
      </c>
      <c r="B154" s="80"/>
      <c r="C154" s="64" t="s">
        <v>398</v>
      </c>
      <c r="D154" s="54"/>
      <c r="E154" s="55"/>
      <c r="F154" s="55"/>
      <c r="G154" s="158"/>
    </row>
    <row r="155" spans="1:7" ht="51">
      <c r="A155" s="164" t="s">
        <v>399</v>
      </c>
      <c r="B155" s="69" t="s">
        <v>400</v>
      </c>
      <c r="C155" s="70" t="s">
        <v>401</v>
      </c>
      <c r="D155" s="71" t="s">
        <v>89</v>
      </c>
      <c r="E155" s="72">
        <v>1500</v>
      </c>
      <c r="F155" s="81">
        <v>5.28</v>
      </c>
      <c r="G155" s="158">
        <f t="shared" ref="G155:G193" si="11">ROUND(E155*F155,2)</f>
        <v>7920</v>
      </c>
    </row>
    <row r="156" spans="1:7" ht="51">
      <c r="A156" s="164" t="s">
        <v>402</v>
      </c>
      <c r="B156" s="69" t="s">
        <v>403</v>
      </c>
      <c r="C156" s="82" t="s">
        <v>404</v>
      </c>
      <c r="D156" s="71" t="s">
        <v>89</v>
      </c>
      <c r="E156" s="72">
        <v>1500</v>
      </c>
      <c r="F156" s="81">
        <v>5.28</v>
      </c>
      <c r="G156" s="158">
        <f t="shared" si="11"/>
        <v>7920</v>
      </c>
    </row>
    <row r="157" spans="1:7" ht="38.25">
      <c r="A157" s="164" t="s">
        <v>405</v>
      </c>
      <c r="B157" s="69" t="s">
        <v>406</v>
      </c>
      <c r="C157" s="70" t="s">
        <v>407</v>
      </c>
      <c r="D157" s="71" t="s">
        <v>89</v>
      </c>
      <c r="E157" s="72">
        <v>1000</v>
      </c>
      <c r="F157" s="81">
        <v>5.28</v>
      </c>
      <c r="G157" s="158">
        <f t="shared" si="11"/>
        <v>5280</v>
      </c>
    </row>
    <row r="158" spans="1:7" ht="38.25">
      <c r="A158" s="164" t="s">
        <v>408</v>
      </c>
      <c r="B158" s="69" t="s">
        <v>409</v>
      </c>
      <c r="C158" s="70" t="s">
        <v>410</v>
      </c>
      <c r="D158" s="71" t="s">
        <v>89</v>
      </c>
      <c r="E158" s="72">
        <v>1000</v>
      </c>
      <c r="F158" s="81">
        <v>5.28</v>
      </c>
      <c r="G158" s="158">
        <f t="shared" si="11"/>
        <v>5280</v>
      </c>
    </row>
    <row r="159" spans="1:7" ht="38.25">
      <c r="A159" s="164" t="s">
        <v>411</v>
      </c>
      <c r="B159" s="69" t="s">
        <v>412</v>
      </c>
      <c r="C159" s="70" t="s">
        <v>413</v>
      </c>
      <c r="D159" s="71" t="s">
        <v>89</v>
      </c>
      <c r="E159" s="72">
        <v>1200</v>
      </c>
      <c r="F159" s="81">
        <v>4.33</v>
      </c>
      <c r="G159" s="158">
        <f t="shared" si="11"/>
        <v>5196</v>
      </c>
    </row>
    <row r="160" spans="1:7" ht="51">
      <c r="A160" s="164" t="s">
        <v>414</v>
      </c>
      <c r="B160" s="69" t="s">
        <v>415</v>
      </c>
      <c r="C160" s="70" t="s">
        <v>416</v>
      </c>
      <c r="D160" s="71" t="s">
        <v>89</v>
      </c>
      <c r="E160" s="77">
        <v>1200</v>
      </c>
      <c r="F160" s="81">
        <v>4.33</v>
      </c>
      <c r="G160" s="158">
        <f t="shared" si="11"/>
        <v>5196</v>
      </c>
    </row>
    <row r="161" spans="1:7" ht="38.25">
      <c r="A161" s="164" t="s">
        <v>417</v>
      </c>
      <c r="B161" s="69" t="s">
        <v>418</v>
      </c>
      <c r="C161" s="70" t="s">
        <v>419</v>
      </c>
      <c r="D161" s="71" t="s">
        <v>89</v>
      </c>
      <c r="E161" s="77">
        <v>800</v>
      </c>
      <c r="F161" s="81">
        <v>4.33</v>
      </c>
      <c r="G161" s="158">
        <f t="shared" si="11"/>
        <v>3464</v>
      </c>
    </row>
    <row r="162" spans="1:7" ht="38.25">
      <c r="A162" s="164" t="s">
        <v>420</v>
      </c>
      <c r="B162" s="69" t="s">
        <v>421</v>
      </c>
      <c r="C162" s="70" t="s">
        <v>422</v>
      </c>
      <c r="D162" s="71" t="s">
        <v>89</v>
      </c>
      <c r="E162" s="72">
        <v>800</v>
      </c>
      <c r="F162" s="81">
        <v>4.33</v>
      </c>
      <c r="G162" s="158">
        <f t="shared" si="11"/>
        <v>3464</v>
      </c>
    </row>
    <row r="163" spans="1:7" ht="51">
      <c r="A163" s="164" t="s">
        <v>423</v>
      </c>
      <c r="B163" s="69" t="s">
        <v>424</v>
      </c>
      <c r="C163" s="70" t="s">
        <v>425</v>
      </c>
      <c r="D163" s="71" t="s">
        <v>89</v>
      </c>
      <c r="E163" s="72">
        <v>1500</v>
      </c>
      <c r="F163" s="81">
        <v>6.44</v>
      </c>
      <c r="G163" s="158">
        <f t="shared" si="11"/>
        <v>9660</v>
      </c>
    </row>
    <row r="164" spans="1:7" ht="51">
      <c r="A164" s="164" t="s">
        <v>426</v>
      </c>
      <c r="B164" s="69" t="s">
        <v>427</v>
      </c>
      <c r="C164" s="70" t="s">
        <v>428</v>
      </c>
      <c r="D164" s="71" t="s">
        <v>89</v>
      </c>
      <c r="E164" s="72">
        <v>750</v>
      </c>
      <c r="F164" s="81">
        <v>6.44</v>
      </c>
      <c r="G164" s="158">
        <f t="shared" si="11"/>
        <v>4830</v>
      </c>
    </row>
    <row r="165" spans="1:7" ht="38.25">
      <c r="A165" s="164" t="s">
        <v>429</v>
      </c>
      <c r="B165" s="69" t="s">
        <v>430</v>
      </c>
      <c r="C165" s="70" t="s">
        <v>431</v>
      </c>
      <c r="D165" s="71" t="s">
        <v>89</v>
      </c>
      <c r="E165" s="72">
        <v>150</v>
      </c>
      <c r="F165" s="81">
        <v>17.989999999999998</v>
      </c>
      <c r="G165" s="158">
        <f t="shared" si="11"/>
        <v>2698.5</v>
      </c>
    </row>
    <row r="166" spans="1:7" ht="38.25">
      <c r="A166" s="164" t="s">
        <v>432</v>
      </c>
      <c r="B166" s="69" t="s">
        <v>433</v>
      </c>
      <c r="C166" s="70" t="s">
        <v>434</v>
      </c>
      <c r="D166" s="71" t="s">
        <v>89</v>
      </c>
      <c r="E166" s="72">
        <v>150</v>
      </c>
      <c r="F166" s="81">
        <v>17.989999999999998</v>
      </c>
      <c r="G166" s="158">
        <f t="shared" si="11"/>
        <v>2698.5</v>
      </c>
    </row>
    <row r="167" spans="1:7" ht="38.25">
      <c r="A167" s="164" t="s">
        <v>435</v>
      </c>
      <c r="B167" s="69" t="s">
        <v>436</v>
      </c>
      <c r="C167" s="70" t="s">
        <v>437</v>
      </c>
      <c r="D167" s="71" t="s">
        <v>89</v>
      </c>
      <c r="E167" s="77">
        <v>75</v>
      </c>
      <c r="F167" s="81">
        <v>17.989999999999998</v>
      </c>
      <c r="G167" s="158">
        <f t="shared" si="11"/>
        <v>1349.25</v>
      </c>
    </row>
    <row r="168" spans="1:7" ht="38.25">
      <c r="A168" s="164" t="s">
        <v>438</v>
      </c>
      <c r="B168" s="69" t="s">
        <v>439</v>
      </c>
      <c r="C168" s="70" t="s">
        <v>440</v>
      </c>
      <c r="D168" s="71" t="s">
        <v>89</v>
      </c>
      <c r="E168" s="77">
        <v>150</v>
      </c>
      <c r="F168" s="81">
        <v>10.4</v>
      </c>
      <c r="G168" s="158">
        <f t="shared" si="11"/>
        <v>1560</v>
      </c>
    </row>
    <row r="169" spans="1:7" ht="38.25">
      <c r="A169" s="164" t="s">
        <v>441</v>
      </c>
      <c r="B169" s="69" t="s">
        <v>442</v>
      </c>
      <c r="C169" s="70" t="s">
        <v>443</v>
      </c>
      <c r="D169" s="71" t="s">
        <v>89</v>
      </c>
      <c r="E169" s="72">
        <v>75</v>
      </c>
      <c r="F169" s="81">
        <v>10.4</v>
      </c>
      <c r="G169" s="158">
        <f t="shared" si="11"/>
        <v>780</v>
      </c>
    </row>
    <row r="170" spans="1:7" ht="38.25">
      <c r="A170" s="164" t="s">
        <v>444</v>
      </c>
      <c r="B170" s="69" t="s">
        <v>445</v>
      </c>
      <c r="C170" s="70" t="s">
        <v>446</v>
      </c>
      <c r="D170" s="71" t="s">
        <v>89</v>
      </c>
      <c r="E170" s="72">
        <v>80</v>
      </c>
      <c r="F170" s="81">
        <v>7.84</v>
      </c>
      <c r="G170" s="158">
        <f t="shared" si="11"/>
        <v>627.20000000000005</v>
      </c>
    </row>
    <row r="171" spans="1:7" ht="38.25">
      <c r="A171" s="164" t="s">
        <v>447</v>
      </c>
      <c r="B171" s="69" t="s">
        <v>448</v>
      </c>
      <c r="C171" s="70" t="s">
        <v>449</v>
      </c>
      <c r="D171" s="71" t="s">
        <v>89</v>
      </c>
      <c r="E171" s="72">
        <v>40</v>
      </c>
      <c r="F171" s="81">
        <v>7.84</v>
      </c>
      <c r="G171" s="158">
        <f t="shared" si="11"/>
        <v>313.60000000000002</v>
      </c>
    </row>
    <row r="172" spans="1:7" ht="38.25">
      <c r="A172" s="164" t="s">
        <v>450</v>
      </c>
      <c r="B172" s="69" t="s">
        <v>451</v>
      </c>
      <c r="C172" s="70" t="s">
        <v>452</v>
      </c>
      <c r="D172" s="71" t="s">
        <v>89</v>
      </c>
      <c r="E172" s="72">
        <v>300</v>
      </c>
      <c r="F172" s="81">
        <v>63.28</v>
      </c>
      <c r="G172" s="158">
        <f t="shared" si="11"/>
        <v>18984</v>
      </c>
    </row>
    <row r="173" spans="1:7" ht="38.25">
      <c r="A173" s="164" t="s">
        <v>453</v>
      </c>
      <c r="B173" s="69" t="s">
        <v>454</v>
      </c>
      <c r="C173" s="70" t="s">
        <v>455</v>
      </c>
      <c r="D173" s="71" t="s">
        <v>89</v>
      </c>
      <c r="E173" s="72">
        <v>100</v>
      </c>
      <c r="F173" s="81">
        <v>63.28</v>
      </c>
      <c r="G173" s="158">
        <f t="shared" si="11"/>
        <v>6328</v>
      </c>
    </row>
    <row r="174" spans="1:7" ht="38.25">
      <c r="A174" s="164" t="s">
        <v>456</v>
      </c>
      <c r="B174" s="69" t="s">
        <v>457</v>
      </c>
      <c r="C174" s="70" t="s">
        <v>458</v>
      </c>
      <c r="D174" s="71" t="s">
        <v>89</v>
      </c>
      <c r="E174" s="77">
        <v>100</v>
      </c>
      <c r="F174" s="81">
        <v>32.49</v>
      </c>
      <c r="G174" s="158">
        <f t="shared" si="11"/>
        <v>3249</v>
      </c>
    </row>
    <row r="175" spans="1:7" ht="25.5">
      <c r="A175" s="164" t="s">
        <v>459</v>
      </c>
      <c r="B175" s="69" t="s">
        <v>460</v>
      </c>
      <c r="C175" s="70" t="s">
        <v>461</v>
      </c>
      <c r="D175" s="34" t="s">
        <v>143</v>
      </c>
      <c r="E175" s="72">
        <v>700</v>
      </c>
      <c r="F175" s="81">
        <v>0.41</v>
      </c>
      <c r="G175" s="158">
        <f t="shared" si="11"/>
        <v>287</v>
      </c>
    </row>
    <row r="176" spans="1:7" ht="38.25">
      <c r="A176" s="164" t="s">
        <v>462</v>
      </c>
      <c r="B176" s="69" t="s">
        <v>463</v>
      </c>
      <c r="C176" s="70" t="s">
        <v>464</v>
      </c>
      <c r="D176" s="34" t="s">
        <v>143</v>
      </c>
      <c r="E176" s="72">
        <v>5</v>
      </c>
      <c r="F176" s="81">
        <v>109.15</v>
      </c>
      <c r="G176" s="158">
        <f t="shared" si="11"/>
        <v>545.75</v>
      </c>
    </row>
    <row r="177" spans="1:7" ht="25.5">
      <c r="A177" s="164" t="s">
        <v>465</v>
      </c>
      <c r="B177" s="69" t="s">
        <v>466</v>
      </c>
      <c r="C177" s="70" t="s">
        <v>467</v>
      </c>
      <c r="D177" s="34" t="s">
        <v>143</v>
      </c>
      <c r="E177" s="72">
        <v>15</v>
      </c>
      <c r="F177" s="81">
        <v>9.4499999999999993</v>
      </c>
      <c r="G177" s="158">
        <f t="shared" si="11"/>
        <v>141.75</v>
      </c>
    </row>
    <row r="178" spans="1:7" ht="25.5">
      <c r="A178" s="164" t="s">
        <v>468</v>
      </c>
      <c r="B178" s="69" t="s">
        <v>469</v>
      </c>
      <c r="C178" s="70" t="s">
        <v>470</v>
      </c>
      <c r="D178" s="34" t="s">
        <v>143</v>
      </c>
      <c r="E178" s="72">
        <v>15</v>
      </c>
      <c r="F178" s="81">
        <v>15.42</v>
      </c>
      <c r="G178" s="158">
        <f t="shared" si="11"/>
        <v>231.3</v>
      </c>
    </row>
    <row r="179" spans="1:7" ht="25.5">
      <c r="A179" s="164" t="s">
        <v>471</v>
      </c>
      <c r="B179" s="69" t="s">
        <v>472</v>
      </c>
      <c r="C179" s="70" t="s">
        <v>473</v>
      </c>
      <c r="D179" s="34" t="s">
        <v>143</v>
      </c>
      <c r="E179" s="72">
        <v>5</v>
      </c>
      <c r="F179" s="81">
        <v>22.48</v>
      </c>
      <c r="G179" s="158">
        <f t="shared" si="11"/>
        <v>112.4</v>
      </c>
    </row>
    <row r="180" spans="1:7" ht="25.5">
      <c r="A180" s="164" t="s">
        <v>474</v>
      </c>
      <c r="B180" s="69" t="s">
        <v>475</v>
      </c>
      <c r="C180" s="70" t="s">
        <v>476</v>
      </c>
      <c r="D180" s="34" t="s">
        <v>143</v>
      </c>
      <c r="E180" s="77">
        <v>6</v>
      </c>
      <c r="F180" s="81">
        <v>10.3</v>
      </c>
      <c r="G180" s="158">
        <f t="shared" si="11"/>
        <v>61.8</v>
      </c>
    </row>
    <row r="181" spans="1:7" ht="51">
      <c r="A181" s="164" t="s">
        <v>477</v>
      </c>
      <c r="B181" s="69" t="s">
        <v>478</v>
      </c>
      <c r="C181" s="70" t="s">
        <v>479</v>
      </c>
      <c r="D181" s="34" t="s">
        <v>143</v>
      </c>
      <c r="E181" s="77">
        <v>120</v>
      </c>
      <c r="F181" s="81">
        <v>35.130000000000003</v>
      </c>
      <c r="G181" s="158">
        <f t="shared" si="11"/>
        <v>4215.6000000000004</v>
      </c>
    </row>
    <row r="182" spans="1:7" ht="102">
      <c r="A182" s="164" t="s">
        <v>480</v>
      </c>
      <c r="B182" s="69" t="s">
        <v>478</v>
      </c>
      <c r="C182" s="70" t="s">
        <v>481</v>
      </c>
      <c r="D182" s="34" t="s">
        <v>143</v>
      </c>
      <c r="E182" s="72">
        <v>60</v>
      </c>
      <c r="F182" s="81">
        <v>320</v>
      </c>
      <c r="G182" s="158">
        <f t="shared" si="11"/>
        <v>19200</v>
      </c>
    </row>
    <row r="183" spans="1:7" ht="63.75">
      <c r="A183" s="164" t="s">
        <v>482</v>
      </c>
      <c r="B183" s="69" t="s">
        <v>483</v>
      </c>
      <c r="C183" s="70" t="s">
        <v>484</v>
      </c>
      <c r="D183" s="34" t="s">
        <v>143</v>
      </c>
      <c r="E183" s="72">
        <v>4</v>
      </c>
      <c r="F183" s="81">
        <v>181.08</v>
      </c>
      <c r="G183" s="158">
        <f t="shared" si="11"/>
        <v>724.32</v>
      </c>
    </row>
    <row r="184" spans="1:7" ht="51">
      <c r="A184" s="164" t="s">
        <v>485</v>
      </c>
      <c r="B184" s="69" t="s">
        <v>486</v>
      </c>
      <c r="C184" s="70" t="s">
        <v>487</v>
      </c>
      <c r="D184" s="34" t="s">
        <v>143</v>
      </c>
      <c r="E184" s="72">
        <v>4</v>
      </c>
      <c r="F184" s="81">
        <v>69.89</v>
      </c>
      <c r="G184" s="158">
        <f t="shared" si="11"/>
        <v>279.56</v>
      </c>
    </row>
    <row r="185" spans="1:7" ht="51">
      <c r="A185" s="164" t="s">
        <v>488</v>
      </c>
      <c r="B185" s="69" t="s">
        <v>489</v>
      </c>
      <c r="C185" s="70" t="s">
        <v>490</v>
      </c>
      <c r="D185" s="34" t="s">
        <v>143</v>
      </c>
      <c r="E185" s="72">
        <v>20</v>
      </c>
      <c r="F185" s="81">
        <v>75</v>
      </c>
      <c r="G185" s="158">
        <f t="shared" si="11"/>
        <v>1500</v>
      </c>
    </row>
    <row r="186" spans="1:7" ht="25.5">
      <c r="A186" s="164" t="s">
        <v>491</v>
      </c>
      <c r="B186" s="69" t="s">
        <v>492</v>
      </c>
      <c r="C186" s="70" t="s">
        <v>493</v>
      </c>
      <c r="D186" s="71" t="s">
        <v>89</v>
      </c>
      <c r="E186" s="72">
        <v>120</v>
      </c>
      <c r="F186" s="81">
        <v>3.15</v>
      </c>
      <c r="G186" s="158">
        <f t="shared" si="11"/>
        <v>378</v>
      </c>
    </row>
    <row r="187" spans="1:7" ht="63.75">
      <c r="A187" s="164" t="s">
        <v>494</v>
      </c>
      <c r="B187" s="69" t="s">
        <v>495</v>
      </c>
      <c r="C187" s="70" t="s">
        <v>496</v>
      </c>
      <c r="D187" s="34" t="s">
        <v>143</v>
      </c>
      <c r="E187" s="77">
        <v>4</v>
      </c>
      <c r="F187" s="81">
        <v>757.3</v>
      </c>
      <c r="G187" s="158">
        <f t="shared" si="11"/>
        <v>3029.2</v>
      </c>
    </row>
    <row r="188" spans="1:7" ht="63.75">
      <c r="A188" s="164" t="s">
        <v>497</v>
      </c>
      <c r="B188" s="69" t="s">
        <v>498</v>
      </c>
      <c r="C188" s="70" t="s">
        <v>499</v>
      </c>
      <c r="D188" s="34" t="s">
        <v>143</v>
      </c>
      <c r="E188" s="77">
        <v>8</v>
      </c>
      <c r="F188" s="81">
        <v>759.39</v>
      </c>
      <c r="G188" s="158">
        <f t="shared" si="11"/>
        <v>6075.12</v>
      </c>
    </row>
    <row r="189" spans="1:7" ht="25.5">
      <c r="A189" s="164" t="s">
        <v>500</v>
      </c>
      <c r="B189" s="69">
        <v>83446</v>
      </c>
      <c r="C189" s="70" t="s">
        <v>501</v>
      </c>
      <c r="D189" s="34" t="s">
        <v>143</v>
      </c>
      <c r="E189" s="72">
        <v>12</v>
      </c>
      <c r="F189" s="81">
        <v>128.68</v>
      </c>
      <c r="G189" s="158">
        <f t="shared" si="11"/>
        <v>1544.16</v>
      </c>
    </row>
    <row r="190" spans="1:7" ht="25.5">
      <c r="A190" s="164" t="s">
        <v>502</v>
      </c>
      <c r="B190" s="69" t="s">
        <v>503</v>
      </c>
      <c r="C190" s="70" t="s">
        <v>504</v>
      </c>
      <c r="D190" s="34" t="s">
        <v>143</v>
      </c>
      <c r="E190" s="72">
        <v>17</v>
      </c>
      <c r="F190" s="81">
        <v>56.79</v>
      </c>
      <c r="G190" s="158">
        <f t="shared" si="11"/>
        <v>965.43</v>
      </c>
    </row>
    <row r="191" spans="1:7">
      <c r="A191" s="164" t="s">
        <v>505</v>
      </c>
      <c r="B191" s="69" t="s">
        <v>506</v>
      </c>
      <c r="C191" s="70" t="s">
        <v>507</v>
      </c>
      <c r="D191" s="34" t="s">
        <v>143</v>
      </c>
      <c r="E191" s="72">
        <v>5</v>
      </c>
      <c r="F191" s="81">
        <v>23.3</v>
      </c>
      <c r="G191" s="158">
        <f t="shared" si="11"/>
        <v>116.5</v>
      </c>
    </row>
    <row r="192" spans="1:7">
      <c r="A192" s="164" t="s">
        <v>508</v>
      </c>
      <c r="B192" s="69" t="s">
        <v>509</v>
      </c>
      <c r="C192" s="70" t="s">
        <v>510</v>
      </c>
      <c r="D192" s="34" t="s">
        <v>143</v>
      </c>
      <c r="E192" s="72">
        <v>5</v>
      </c>
      <c r="F192" s="81">
        <v>36</v>
      </c>
      <c r="G192" s="158">
        <f t="shared" si="11"/>
        <v>180</v>
      </c>
    </row>
    <row r="193" spans="1:7" ht="25.5">
      <c r="A193" s="164" t="s">
        <v>511</v>
      </c>
      <c r="B193" s="69" t="s">
        <v>512</v>
      </c>
      <c r="C193" s="70" t="s">
        <v>513</v>
      </c>
      <c r="D193" s="34" t="s">
        <v>143</v>
      </c>
      <c r="E193" s="72">
        <v>5</v>
      </c>
      <c r="F193" s="81">
        <v>65.989999999999995</v>
      </c>
      <c r="G193" s="158">
        <f t="shared" si="11"/>
        <v>329.95</v>
      </c>
    </row>
    <row r="194" spans="1:7">
      <c r="A194" s="164"/>
      <c r="B194" s="83"/>
      <c r="C194" s="70" t="s">
        <v>151</v>
      </c>
      <c r="D194" s="34"/>
      <c r="E194" s="35"/>
      <c r="F194" s="35"/>
      <c r="G194" s="158"/>
    </row>
    <row r="195" spans="1:7">
      <c r="A195" s="165" t="s">
        <v>514</v>
      </c>
      <c r="B195" s="80"/>
      <c r="C195" s="64" t="s">
        <v>515</v>
      </c>
      <c r="D195" s="54"/>
      <c r="E195" s="55"/>
      <c r="F195" s="55"/>
      <c r="G195" s="158"/>
    </row>
    <row r="196" spans="1:7" ht="89.25">
      <c r="A196" s="164" t="s">
        <v>516</v>
      </c>
      <c r="B196" s="69" t="s">
        <v>517</v>
      </c>
      <c r="C196" s="70" t="s">
        <v>518</v>
      </c>
      <c r="D196" s="34" t="s">
        <v>143</v>
      </c>
      <c r="E196" s="72">
        <v>1</v>
      </c>
      <c r="F196" s="81">
        <v>4409.46</v>
      </c>
      <c r="G196" s="158">
        <f>ROUND(E196*F196,2)</f>
        <v>4409.46</v>
      </c>
    </row>
    <row r="197" spans="1:7" ht="25.5">
      <c r="A197" s="164" t="s">
        <v>519</v>
      </c>
      <c r="B197" s="69" t="s">
        <v>520</v>
      </c>
      <c r="C197" s="70" t="s">
        <v>521</v>
      </c>
      <c r="D197" s="34" t="s">
        <v>143</v>
      </c>
      <c r="E197" s="72">
        <v>2</v>
      </c>
      <c r="F197" s="81">
        <v>1407.88</v>
      </c>
      <c r="G197" s="158">
        <f>ROUND(E197*F197,2)</f>
        <v>2815.76</v>
      </c>
    </row>
    <row r="198" spans="1:7" ht="25.5">
      <c r="A198" s="164" t="s">
        <v>522</v>
      </c>
      <c r="B198" s="69" t="s">
        <v>523</v>
      </c>
      <c r="C198" s="70" t="s">
        <v>524</v>
      </c>
      <c r="D198" s="34" t="s">
        <v>143</v>
      </c>
      <c r="E198" s="72">
        <v>3</v>
      </c>
      <c r="F198" s="81">
        <v>545.30999999999995</v>
      </c>
      <c r="G198" s="158">
        <f>ROUND(E198*F198,2)</f>
        <v>1635.93</v>
      </c>
    </row>
    <row r="199" spans="1:7" ht="25.5">
      <c r="A199" s="164" t="s">
        <v>525</v>
      </c>
      <c r="B199" s="69" t="s">
        <v>526</v>
      </c>
      <c r="C199" s="70" t="s">
        <v>527</v>
      </c>
      <c r="D199" s="34" t="s">
        <v>143</v>
      </c>
      <c r="E199" s="72">
        <v>4</v>
      </c>
      <c r="F199" s="81">
        <v>89.02</v>
      </c>
      <c r="G199" s="158">
        <f>ROUND(E199*F199,2)</f>
        <v>356.08</v>
      </c>
    </row>
    <row r="200" spans="1:7">
      <c r="A200" s="164" t="s">
        <v>528</v>
      </c>
      <c r="B200" s="69" t="s">
        <v>529</v>
      </c>
      <c r="C200" s="70" t="s">
        <v>530</v>
      </c>
      <c r="D200" s="34" t="s">
        <v>143</v>
      </c>
      <c r="E200" s="72">
        <v>5</v>
      </c>
      <c r="F200" s="81">
        <v>106.01</v>
      </c>
      <c r="G200" s="158">
        <f>ROUND(E200*F200,2)</f>
        <v>530.04999999999995</v>
      </c>
    </row>
    <row r="201" spans="1:7">
      <c r="A201" s="164"/>
      <c r="B201" s="83"/>
      <c r="C201" s="70" t="s">
        <v>151</v>
      </c>
      <c r="D201" s="34"/>
      <c r="E201" s="35"/>
      <c r="F201" s="35"/>
      <c r="G201" s="158"/>
    </row>
    <row r="202" spans="1:7">
      <c r="A202" s="165" t="s">
        <v>531</v>
      </c>
      <c r="B202" s="80"/>
      <c r="C202" s="84" t="s">
        <v>532</v>
      </c>
      <c r="D202" s="54"/>
      <c r="E202" s="55"/>
      <c r="F202" s="55"/>
      <c r="G202" s="158"/>
    </row>
    <row r="203" spans="1:7" ht="38.25">
      <c r="A203" s="164" t="s">
        <v>533</v>
      </c>
      <c r="B203" s="69" t="s">
        <v>534</v>
      </c>
      <c r="C203" s="70" t="s">
        <v>535</v>
      </c>
      <c r="D203" s="34" t="s">
        <v>143</v>
      </c>
      <c r="E203" s="72">
        <v>1</v>
      </c>
      <c r="F203" s="81">
        <v>3117.26</v>
      </c>
      <c r="G203" s="158">
        <f t="shared" ref="G203:G241" si="12">ROUND(E203*F203,2)</f>
        <v>3117.26</v>
      </c>
    </row>
    <row r="204" spans="1:7" ht="25.5">
      <c r="A204" s="164" t="s">
        <v>536</v>
      </c>
      <c r="B204" s="69" t="s">
        <v>537</v>
      </c>
      <c r="C204" s="70" t="s">
        <v>538</v>
      </c>
      <c r="D204" s="34" t="s">
        <v>143</v>
      </c>
      <c r="E204" s="72">
        <v>30</v>
      </c>
      <c r="F204" s="81">
        <v>52.03</v>
      </c>
      <c r="G204" s="158">
        <f t="shared" si="12"/>
        <v>1560.9</v>
      </c>
    </row>
    <row r="205" spans="1:7" ht="25.5">
      <c r="A205" s="164" t="s">
        <v>539</v>
      </c>
      <c r="B205" s="69" t="s">
        <v>540</v>
      </c>
      <c r="C205" s="70" t="s">
        <v>541</v>
      </c>
      <c r="D205" s="34" t="s">
        <v>143</v>
      </c>
      <c r="E205" s="72">
        <v>25</v>
      </c>
      <c r="F205" s="81">
        <v>46.42</v>
      </c>
      <c r="G205" s="158">
        <f t="shared" si="12"/>
        <v>1160.5</v>
      </c>
    </row>
    <row r="206" spans="1:7" ht="25.5">
      <c r="A206" s="164" t="s">
        <v>542</v>
      </c>
      <c r="B206" s="69" t="s">
        <v>543</v>
      </c>
      <c r="C206" s="70" t="s">
        <v>544</v>
      </c>
      <c r="D206" s="34" t="s">
        <v>143</v>
      </c>
      <c r="E206" s="72">
        <v>5</v>
      </c>
      <c r="F206" s="81">
        <v>46.42</v>
      </c>
      <c r="G206" s="158">
        <f t="shared" si="12"/>
        <v>232.1</v>
      </c>
    </row>
    <row r="207" spans="1:7" ht="25.5">
      <c r="A207" s="164" t="s">
        <v>545</v>
      </c>
      <c r="B207" s="69" t="s">
        <v>546</v>
      </c>
      <c r="C207" s="70" t="s">
        <v>547</v>
      </c>
      <c r="D207" s="85"/>
      <c r="E207" s="72">
        <v>4</v>
      </c>
      <c r="F207" s="81">
        <v>249.96</v>
      </c>
      <c r="G207" s="158">
        <f t="shared" si="12"/>
        <v>999.84</v>
      </c>
    </row>
    <row r="208" spans="1:7" ht="25.5">
      <c r="A208" s="164" t="s">
        <v>548</v>
      </c>
      <c r="B208" s="69" t="s">
        <v>526</v>
      </c>
      <c r="C208" s="70" t="s">
        <v>527</v>
      </c>
      <c r="D208" s="34" t="s">
        <v>143</v>
      </c>
      <c r="E208" s="72">
        <v>4</v>
      </c>
      <c r="F208" s="81">
        <v>89.02</v>
      </c>
      <c r="G208" s="158">
        <f t="shared" si="12"/>
        <v>356.08</v>
      </c>
    </row>
    <row r="209" spans="1:7">
      <c r="A209" s="164" t="s">
        <v>549</v>
      </c>
      <c r="B209" s="69" t="s">
        <v>529</v>
      </c>
      <c r="C209" s="70" t="s">
        <v>530</v>
      </c>
      <c r="D209" s="34" t="s">
        <v>143</v>
      </c>
      <c r="E209" s="72">
        <v>5</v>
      </c>
      <c r="F209" s="81">
        <v>106.01</v>
      </c>
      <c r="G209" s="158">
        <f t="shared" si="12"/>
        <v>530.04999999999995</v>
      </c>
    </row>
    <row r="210" spans="1:7">
      <c r="A210" s="164"/>
      <c r="B210" s="83"/>
      <c r="C210" s="70" t="s">
        <v>151</v>
      </c>
      <c r="D210" s="34"/>
      <c r="E210" s="35"/>
      <c r="F210" s="35"/>
      <c r="G210" s="158"/>
    </row>
    <row r="211" spans="1:7">
      <c r="A211" s="165" t="s">
        <v>550</v>
      </c>
      <c r="B211" s="80"/>
      <c r="C211" s="84" t="s">
        <v>551</v>
      </c>
      <c r="D211" s="54"/>
      <c r="E211" s="55"/>
      <c r="F211" s="55"/>
      <c r="G211" s="158"/>
    </row>
    <row r="212" spans="1:7" ht="38.25">
      <c r="A212" s="164" t="s">
        <v>552</v>
      </c>
      <c r="B212" s="69" t="s">
        <v>534</v>
      </c>
      <c r="C212" s="70" t="s">
        <v>535</v>
      </c>
      <c r="D212" s="34" t="s">
        <v>143</v>
      </c>
      <c r="E212" s="72">
        <v>1</v>
      </c>
      <c r="F212" s="81">
        <v>3117.26</v>
      </c>
      <c r="G212" s="158">
        <f t="shared" si="12"/>
        <v>3117.26</v>
      </c>
    </row>
    <row r="213" spans="1:7">
      <c r="A213" s="164" t="s">
        <v>553</v>
      </c>
      <c r="B213" s="69" t="s">
        <v>529</v>
      </c>
      <c r="C213" s="70" t="s">
        <v>530</v>
      </c>
      <c r="D213" s="34" t="s">
        <v>143</v>
      </c>
      <c r="E213" s="72">
        <v>5</v>
      </c>
      <c r="F213" s="81">
        <v>106.01</v>
      </c>
      <c r="G213" s="158">
        <f t="shared" si="12"/>
        <v>530.04999999999995</v>
      </c>
    </row>
    <row r="214" spans="1:7" ht="25.5">
      <c r="A214" s="164" t="s">
        <v>554</v>
      </c>
      <c r="B214" s="69" t="s">
        <v>526</v>
      </c>
      <c r="C214" s="70" t="s">
        <v>527</v>
      </c>
      <c r="D214" s="34" t="s">
        <v>143</v>
      </c>
      <c r="E214" s="72">
        <v>4</v>
      </c>
      <c r="F214" s="81">
        <v>89.02</v>
      </c>
      <c r="G214" s="158">
        <f t="shared" si="12"/>
        <v>356.08</v>
      </c>
    </row>
    <row r="215" spans="1:7" ht="38.25">
      <c r="A215" s="164" t="s">
        <v>555</v>
      </c>
      <c r="B215" s="69" t="s">
        <v>556</v>
      </c>
      <c r="C215" s="70" t="s">
        <v>557</v>
      </c>
      <c r="D215" s="34" t="s">
        <v>143</v>
      </c>
      <c r="E215" s="72">
        <v>2</v>
      </c>
      <c r="F215" s="81">
        <v>96.55</v>
      </c>
      <c r="G215" s="158">
        <f t="shared" si="12"/>
        <v>193.1</v>
      </c>
    </row>
    <row r="216" spans="1:7" ht="38.25">
      <c r="A216" s="164" t="s">
        <v>558</v>
      </c>
      <c r="B216" s="69" t="s">
        <v>559</v>
      </c>
      <c r="C216" s="70" t="s">
        <v>560</v>
      </c>
      <c r="D216" s="34" t="s">
        <v>143</v>
      </c>
      <c r="E216" s="72">
        <v>1</v>
      </c>
      <c r="F216" s="81">
        <v>72.38</v>
      </c>
      <c r="G216" s="158">
        <f t="shared" si="12"/>
        <v>72.38</v>
      </c>
    </row>
    <row r="217" spans="1:7" ht="25.5">
      <c r="A217" s="164" t="s">
        <v>561</v>
      </c>
      <c r="B217" s="69" t="s">
        <v>537</v>
      </c>
      <c r="C217" s="70" t="s">
        <v>538</v>
      </c>
      <c r="D217" s="34" t="s">
        <v>143</v>
      </c>
      <c r="E217" s="72">
        <v>2</v>
      </c>
      <c r="F217" s="81">
        <v>52.03</v>
      </c>
      <c r="G217" s="158">
        <f t="shared" si="12"/>
        <v>104.06</v>
      </c>
    </row>
    <row r="218" spans="1:7">
      <c r="A218" s="164"/>
      <c r="B218" s="83"/>
      <c r="C218" s="70" t="s">
        <v>151</v>
      </c>
      <c r="D218" s="34"/>
      <c r="E218" s="35"/>
      <c r="F218" s="35"/>
      <c r="G218" s="158"/>
    </row>
    <row r="219" spans="1:7">
      <c r="A219" s="165" t="s">
        <v>562</v>
      </c>
      <c r="B219" s="80"/>
      <c r="C219" s="84" t="s">
        <v>563</v>
      </c>
      <c r="D219" s="54"/>
      <c r="E219" s="55"/>
      <c r="F219" s="55"/>
      <c r="G219" s="158"/>
    </row>
    <row r="220" spans="1:7" ht="25.5">
      <c r="A220" s="157" t="s">
        <v>564</v>
      </c>
      <c r="B220" s="69" t="s">
        <v>565</v>
      </c>
      <c r="C220" s="70" t="s">
        <v>566</v>
      </c>
      <c r="D220" s="34" t="s">
        <v>143</v>
      </c>
      <c r="E220" s="35">
        <v>1</v>
      </c>
      <c r="F220" s="81">
        <v>306.49</v>
      </c>
      <c r="G220" s="158">
        <f t="shared" si="12"/>
        <v>306.49</v>
      </c>
    </row>
    <row r="221" spans="1:7" ht="25.5">
      <c r="A221" s="157" t="s">
        <v>567</v>
      </c>
      <c r="B221" s="69" t="s">
        <v>543</v>
      </c>
      <c r="C221" s="70" t="s">
        <v>544</v>
      </c>
      <c r="D221" s="34" t="s">
        <v>143</v>
      </c>
      <c r="E221" s="35">
        <v>1</v>
      </c>
      <c r="F221" s="81">
        <v>46.42</v>
      </c>
      <c r="G221" s="158">
        <f t="shared" si="12"/>
        <v>46.42</v>
      </c>
    </row>
    <row r="222" spans="1:7">
      <c r="A222" s="157" t="s">
        <v>568</v>
      </c>
      <c r="B222" s="69" t="s">
        <v>529</v>
      </c>
      <c r="C222" s="70" t="s">
        <v>530</v>
      </c>
      <c r="D222" s="34" t="s">
        <v>143</v>
      </c>
      <c r="E222" s="35">
        <v>1</v>
      </c>
      <c r="F222" s="81">
        <v>106.01</v>
      </c>
      <c r="G222" s="158">
        <f t="shared" si="12"/>
        <v>106.01</v>
      </c>
    </row>
    <row r="223" spans="1:7">
      <c r="A223" s="157"/>
      <c r="B223" s="83"/>
      <c r="C223" s="70" t="s">
        <v>151</v>
      </c>
      <c r="D223" s="34"/>
      <c r="E223" s="35"/>
      <c r="F223" s="35"/>
      <c r="G223" s="158"/>
    </row>
    <row r="224" spans="1:7">
      <c r="A224" s="155" t="s">
        <v>569</v>
      </c>
      <c r="B224" s="80"/>
      <c r="C224" s="84" t="s">
        <v>570</v>
      </c>
      <c r="D224" s="54"/>
      <c r="E224" s="55"/>
      <c r="F224" s="55"/>
      <c r="G224" s="158"/>
    </row>
    <row r="225" spans="1:7" ht="76.5">
      <c r="A225" s="157" t="s">
        <v>571</v>
      </c>
      <c r="B225" s="83"/>
      <c r="C225" s="70" t="s">
        <v>572</v>
      </c>
      <c r="D225" s="34" t="s">
        <v>143</v>
      </c>
      <c r="E225" s="35">
        <v>1</v>
      </c>
      <c r="F225" s="81">
        <v>9619</v>
      </c>
      <c r="G225" s="158">
        <f t="shared" si="12"/>
        <v>9619</v>
      </c>
    </row>
    <row r="226" spans="1:7">
      <c r="A226" s="157"/>
      <c r="B226" s="83"/>
      <c r="C226" s="70" t="s">
        <v>151</v>
      </c>
      <c r="D226" s="34"/>
      <c r="E226" s="35"/>
      <c r="F226" s="35"/>
      <c r="G226" s="158"/>
    </row>
    <row r="227" spans="1:7">
      <c r="A227" s="155" t="s">
        <v>573</v>
      </c>
      <c r="B227" s="80"/>
      <c r="C227" s="84" t="s">
        <v>574</v>
      </c>
      <c r="D227" s="54"/>
      <c r="E227" s="55"/>
      <c r="F227" s="55"/>
      <c r="G227" s="158"/>
    </row>
    <row r="228" spans="1:7" ht="38.25">
      <c r="A228" s="157" t="s">
        <v>575</v>
      </c>
      <c r="B228" s="69" t="s">
        <v>576</v>
      </c>
      <c r="C228" s="70" t="s">
        <v>577</v>
      </c>
      <c r="D228" s="34" t="s">
        <v>143</v>
      </c>
      <c r="E228" s="72">
        <v>1</v>
      </c>
      <c r="F228" s="81">
        <v>5325.7</v>
      </c>
      <c r="G228" s="158">
        <f t="shared" si="12"/>
        <v>5325.7</v>
      </c>
    </row>
    <row r="229" spans="1:7" ht="38.25">
      <c r="A229" s="157" t="s">
        <v>578</v>
      </c>
      <c r="B229" s="69" t="s">
        <v>478</v>
      </c>
      <c r="C229" s="70" t="s">
        <v>579</v>
      </c>
      <c r="D229" s="34" t="s">
        <v>143</v>
      </c>
      <c r="E229" s="72">
        <v>2</v>
      </c>
      <c r="F229" s="81">
        <v>18565</v>
      </c>
      <c r="G229" s="158">
        <f t="shared" si="12"/>
        <v>37130</v>
      </c>
    </row>
    <row r="230" spans="1:7" ht="38.25">
      <c r="A230" s="157" t="s">
        <v>580</v>
      </c>
      <c r="B230" s="69" t="s">
        <v>581</v>
      </c>
      <c r="C230" s="70" t="s">
        <v>582</v>
      </c>
      <c r="D230" s="71" t="s">
        <v>89</v>
      </c>
      <c r="E230" s="72">
        <v>2000</v>
      </c>
      <c r="F230" s="81">
        <v>6.19</v>
      </c>
      <c r="G230" s="158">
        <f t="shared" si="12"/>
        <v>12380</v>
      </c>
    </row>
    <row r="231" spans="1:7">
      <c r="A231" s="157" t="s">
        <v>583</v>
      </c>
      <c r="B231" s="69" t="s">
        <v>584</v>
      </c>
      <c r="C231" s="70" t="s">
        <v>374</v>
      </c>
      <c r="D231" s="34" t="s">
        <v>143</v>
      </c>
      <c r="E231" s="72">
        <v>45</v>
      </c>
      <c r="F231" s="81">
        <v>4.96</v>
      </c>
      <c r="G231" s="158">
        <f t="shared" si="12"/>
        <v>223.2</v>
      </c>
    </row>
    <row r="232" spans="1:7" ht="25.5">
      <c r="A232" s="157" t="s">
        <v>585</v>
      </c>
      <c r="B232" s="69" t="s">
        <v>586</v>
      </c>
      <c r="C232" s="70" t="s">
        <v>587</v>
      </c>
      <c r="D232" s="34" t="s">
        <v>143</v>
      </c>
      <c r="E232" s="72">
        <v>45</v>
      </c>
      <c r="F232" s="81">
        <v>51.05</v>
      </c>
      <c r="G232" s="158">
        <f t="shared" si="12"/>
        <v>2297.25</v>
      </c>
    </row>
    <row r="233" spans="1:7" ht="25.5">
      <c r="A233" s="157" t="s">
        <v>588</v>
      </c>
      <c r="B233" s="69" t="s">
        <v>343</v>
      </c>
      <c r="C233" s="70" t="s">
        <v>344</v>
      </c>
      <c r="D233" s="86" t="s">
        <v>89</v>
      </c>
      <c r="E233" s="72">
        <v>230</v>
      </c>
      <c r="F233" s="81">
        <v>10.39</v>
      </c>
      <c r="G233" s="158">
        <f t="shared" si="12"/>
        <v>2389.6999999999998</v>
      </c>
    </row>
    <row r="234" spans="1:7" ht="38.25">
      <c r="A234" s="157" t="s">
        <v>589</v>
      </c>
      <c r="B234" s="69" t="s">
        <v>590</v>
      </c>
      <c r="C234" s="70" t="s">
        <v>591</v>
      </c>
      <c r="D234" s="34" t="s">
        <v>143</v>
      </c>
      <c r="E234" s="72">
        <v>25</v>
      </c>
      <c r="F234" s="81">
        <v>80.12</v>
      </c>
      <c r="G234" s="158">
        <f t="shared" si="12"/>
        <v>2003</v>
      </c>
    </row>
    <row r="235" spans="1:7" ht="25.5">
      <c r="A235" s="157" t="s">
        <v>592</v>
      </c>
      <c r="B235" s="69" t="s">
        <v>352</v>
      </c>
      <c r="C235" s="70" t="s">
        <v>353</v>
      </c>
      <c r="D235" s="86" t="s">
        <v>89</v>
      </c>
      <c r="E235" s="72">
        <v>17</v>
      </c>
      <c r="F235" s="81">
        <v>20.5</v>
      </c>
      <c r="G235" s="158">
        <f t="shared" si="12"/>
        <v>348.5</v>
      </c>
    </row>
    <row r="236" spans="1:7" ht="25.5">
      <c r="A236" s="157" t="s">
        <v>593</v>
      </c>
      <c r="B236" s="69" t="s">
        <v>361</v>
      </c>
      <c r="C236" s="70" t="s">
        <v>362</v>
      </c>
      <c r="D236" s="86" t="s">
        <v>89</v>
      </c>
      <c r="E236" s="72">
        <v>27</v>
      </c>
      <c r="F236" s="81">
        <v>10</v>
      </c>
      <c r="G236" s="158">
        <f t="shared" si="12"/>
        <v>270</v>
      </c>
    </row>
    <row r="237" spans="1:7" ht="25.5">
      <c r="A237" s="157" t="s">
        <v>594</v>
      </c>
      <c r="B237" s="69" t="s">
        <v>364</v>
      </c>
      <c r="C237" s="70" t="s">
        <v>595</v>
      </c>
      <c r="D237" s="34" t="s">
        <v>143</v>
      </c>
      <c r="E237" s="72">
        <v>54</v>
      </c>
      <c r="F237" s="81">
        <v>8.2200000000000006</v>
      </c>
      <c r="G237" s="158">
        <f t="shared" si="12"/>
        <v>443.88</v>
      </c>
    </row>
    <row r="238" spans="1:7" ht="25.5">
      <c r="A238" s="157" t="s">
        <v>596</v>
      </c>
      <c r="B238" s="69" t="s">
        <v>597</v>
      </c>
      <c r="C238" s="70" t="s">
        <v>598</v>
      </c>
      <c r="D238" s="34" t="s">
        <v>143</v>
      </c>
      <c r="E238" s="72">
        <v>2</v>
      </c>
      <c r="F238" s="81">
        <v>30.95</v>
      </c>
      <c r="G238" s="158">
        <f t="shared" si="12"/>
        <v>61.9</v>
      </c>
    </row>
    <row r="239" spans="1:7" ht="25.5">
      <c r="A239" s="157" t="s">
        <v>599</v>
      </c>
      <c r="B239" s="69">
        <v>83447</v>
      </c>
      <c r="C239" s="70" t="s">
        <v>396</v>
      </c>
      <c r="D239" s="34" t="s">
        <v>143</v>
      </c>
      <c r="E239" s="72">
        <v>3</v>
      </c>
      <c r="F239" s="81">
        <v>132.27000000000001</v>
      </c>
      <c r="G239" s="158">
        <f t="shared" si="12"/>
        <v>396.81</v>
      </c>
    </row>
    <row r="240" spans="1:7" ht="51">
      <c r="A240" s="157" t="s">
        <v>600</v>
      </c>
      <c r="B240" s="69" t="s">
        <v>378</v>
      </c>
      <c r="C240" s="70" t="s">
        <v>379</v>
      </c>
      <c r="D240" s="86" t="s">
        <v>89</v>
      </c>
      <c r="E240" s="72">
        <v>200</v>
      </c>
      <c r="F240" s="81">
        <v>48.97</v>
      </c>
      <c r="G240" s="158">
        <f t="shared" si="12"/>
        <v>9794</v>
      </c>
    </row>
    <row r="241" spans="1:7" ht="25.5">
      <c r="A241" s="157" t="s">
        <v>601</v>
      </c>
      <c r="B241" s="69">
        <v>72934</v>
      </c>
      <c r="C241" s="70" t="s">
        <v>376</v>
      </c>
      <c r="D241" s="86" t="s">
        <v>89</v>
      </c>
      <c r="E241" s="72">
        <v>130</v>
      </c>
      <c r="F241" s="81">
        <v>4.54</v>
      </c>
      <c r="G241" s="158">
        <f t="shared" si="12"/>
        <v>590.20000000000005</v>
      </c>
    </row>
    <row r="242" spans="1:7">
      <c r="A242" s="157"/>
      <c r="B242" s="83"/>
      <c r="C242" s="70" t="s">
        <v>151</v>
      </c>
      <c r="D242" s="34"/>
      <c r="E242" s="35"/>
      <c r="F242" s="35"/>
      <c r="G242" s="158"/>
    </row>
    <row r="243" spans="1:7">
      <c r="A243" s="155" t="s">
        <v>602</v>
      </c>
      <c r="B243" s="80"/>
      <c r="C243" s="84" t="s">
        <v>603</v>
      </c>
      <c r="D243" s="54"/>
      <c r="E243" s="55"/>
      <c r="F243" s="55"/>
      <c r="G243" s="158"/>
    </row>
    <row r="244" spans="1:7" ht="191.25">
      <c r="A244" s="157" t="s">
        <v>604</v>
      </c>
      <c r="B244" s="69" t="s">
        <v>772</v>
      </c>
      <c r="C244" s="87" t="s">
        <v>605</v>
      </c>
      <c r="D244" s="34" t="s">
        <v>143</v>
      </c>
      <c r="E244" s="72">
        <v>1</v>
      </c>
      <c r="F244" s="81">
        <v>16900</v>
      </c>
      <c r="G244" s="158">
        <f>ROUND(E244*F244,2)</f>
        <v>16900</v>
      </c>
    </row>
    <row r="245" spans="1:7">
      <c r="A245" s="168" t="s">
        <v>606</v>
      </c>
      <c r="B245" s="89"/>
      <c r="C245" s="89"/>
      <c r="D245" s="89"/>
      <c r="E245" s="89"/>
      <c r="F245" s="89"/>
      <c r="G245" s="160">
        <f>SUM(G133:G244)</f>
        <v>292868.37000000005</v>
      </c>
    </row>
    <row r="246" spans="1:7" ht="12.75" customHeight="1">
      <c r="A246" s="157"/>
      <c r="B246" s="90"/>
      <c r="C246" s="87"/>
      <c r="D246" s="91"/>
      <c r="E246" s="92"/>
      <c r="F246" s="93"/>
      <c r="G246" s="158"/>
    </row>
    <row r="247" spans="1:7" ht="12.75" customHeight="1">
      <c r="A247" s="155" t="s">
        <v>607</v>
      </c>
      <c r="B247" s="90"/>
      <c r="C247" s="94" t="s">
        <v>608</v>
      </c>
      <c r="D247" s="34"/>
      <c r="E247" s="72"/>
      <c r="F247" s="81"/>
      <c r="G247" s="158"/>
    </row>
    <row r="248" spans="1:7" ht="204" customHeight="1">
      <c r="A248" s="157" t="s">
        <v>609</v>
      </c>
      <c r="B248" s="69" t="s">
        <v>772</v>
      </c>
      <c r="C248" s="87" t="s">
        <v>610</v>
      </c>
      <c r="D248" s="34" t="s">
        <v>143</v>
      </c>
      <c r="E248" s="72">
        <v>1</v>
      </c>
      <c r="F248" s="81">
        <v>28000</v>
      </c>
      <c r="G248" s="158">
        <f t="shared" ref="G248:G311" si="13">ROUND(E248*F248,2)</f>
        <v>28000</v>
      </c>
    </row>
    <row r="249" spans="1:7" ht="204" customHeight="1">
      <c r="A249" s="157" t="s">
        <v>611</v>
      </c>
      <c r="B249" s="69" t="s">
        <v>772</v>
      </c>
      <c r="C249" s="87" t="s">
        <v>612</v>
      </c>
      <c r="D249" s="34" t="s">
        <v>143</v>
      </c>
      <c r="E249" s="72">
        <v>1</v>
      </c>
      <c r="F249" s="81">
        <v>32500</v>
      </c>
      <c r="G249" s="158">
        <f t="shared" si="13"/>
        <v>32500</v>
      </c>
    </row>
    <row r="250" spans="1:7" ht="204" customHeight="1">
      <c r="A250" s="157" t="s">
        <v>613</v>
      </c>
      <c r="B250" s="69" t="s">
        <v>772</v>
      </c>
      <c r="C250" s="87" t="s">
        <v>614</v>
      </c>
      <c r="D250" s="34" t="s">
        <v>143</v>
      </c>
      <c r="E250" s="72">
        <v>1</v>
      </c>
      <c r="F250" s="81">
        <v>38700</v>
      </c>
      <c r="G250" s="158">
        <f t="shared" si="13"/>
        <v>38700</v>
      </c>
    </row>
    <row r="251" spans="1:7" ht="12.75" customHeight="1">
      <c r="A251" s="157" t="s">
        <v>615</v>
      </c>
      <c r="B251" s="69" t="s">
        <v>772</v>
      </c>
      <c r="C251" s="87" t="s">
        <v>616</v>
      </c>
      <c r="D251" s="34" t="s">
        <v>143</v>
      </c>
      <c r="E251" s="72">
        <v>3</v>
      </c>
      <c r="F251" s="81">
        <v>1800</v>
      </c>
      <c r="G251" s="158">
        <f t="shared" si="13"/>
        <v>5400</v>
      </c>
    </row>
    <row r="252" spans="1:7" ht="25.5" customHeight="1">
      <c r="A252" s="157" t="s">
        <v>617</v>
      </c>
      <c r="B252" s="69" t="s">
        <v>772</v>
      </c>
      <c r="C252" s="87" t="s">
        <v>618</v>
      </c>
      <c r="D252" s="34" t="s">
        <v>143</v>
      </c>
      <c r="E252" s="72">
        <v>3</v>
      </c>
      <c r="F252" s="81">
        <v>410</v>
      </c>
      <c r="G252" s="158">
        <f t="shared" si="13"/>
        <v>1230</v>
      </c>
    </row>
    <row r="253" spans="1:7" ht="12.75" customHeight="1">
      <c r="A253" s="157" t="s">
        <v>619</v>
      </c>
      <c r="B253" s="69" t="s">
        <v>772</v>
      </c>
      <c r="C253" s="87" t="s">
        <v>620</v>
      </c>
      <c r="D253" s="34" t="s">
        <v>99</v>
      </c>
      <c r="E253" s="72">
        <v>1630</v>
      </c>
      <c r="F253" s="81">
        <v>11.75</v>
      </c>
      <c r="G253" s="158">
        <f t="shared" si="13"/>
        <v>19152.5</v>
      </c>
    </row>
    <row r="254" spans="1:7" ht="12.75" customHeight="1">
      <c r="A254" s="157" t="s">
        <v>621</v>
      </c>
      <c r="B254" s="69" t="s">
        <v>772</v>
      </c>
      <c r="C254" s="87" t="s">
        <v>622</v>
      </c>
      <c r="D254" s="34" t="s">
        <v>99</v>
      </c>
      <c r="E254" s="72">
        <v>2740</v>
      </c>
      <c r="F254" s="81">
        <v>12.2</v>
      </c>
      <c r="G254" s="158">
        <f t="shared" si="13"/>
        <v>33428</v>
      </c>
    </row>
    <row r="255" spans="1:7" ht="12.75" customHeight="1">
      <c r="A255" s="157" t="s">
        <v>623</v>
      </c>
      <c r="B255" s="69" t="s">
        <v>772</v>
      </c>
      <c r="C255" s="87" t="s">
        <v>624</v>
      </c>
      <c r="D255" s="34" t="s">
        <v>99</v>
      </c>
      <c r="E255" s="72">
        <v>850</v>
      </c>
      <c r="F255" s="81">
        <v>12.45</v>
      </c>
      <c r="G255" s="158">
        <f t="shared" si="13"/>
        <v>10582.5</v>
      </c>
    </row>
    <row r="256" spans="1:7" ht="25.5" customHeight="1">
      <c r="A256" s="157" t="s">
        <v>625</v>
      </c>
      <c r="B256" s="69" t="s">
        <v>772</v>
      </c>
      <c r="C256" s="87" t="s">
        <v>626</v>
      </c>
      <c r="D256" s="34" t="s">
        <v>627</v>
      </c>
      <c r="E256" s="72">
        <v>12</v>
      </c>
      <c r="F256" s="81">
        <v>190</v>
      </c>
      <c r="G256" s="158">
        <f t="shared" si="13"/>
        <v>2280</v>
      </c>
    </row>
    <row r="257" spans="1:7" ht="25.5" customHeight="1">
      <c r="A257" s="157" t="s">
        <v>628</v>
      </c>
      <c r="B257" s="69" t="s">
        <v>772</v>
      </c>
      <c r="C257" s="87" t="s">
        <v>629</v>
      </c>
      <c r="D257" s="34" t="s">
        <v>627</v>
      </c>
      <c r="E257" s="72">
        <v>14</v>
      </c>
      <c r="F257" s="81">
        <v>240</v>
      </c>
      <c r="G257" s="158">
        <f t="shared" si="13"/>
        <v>3360</v>
      </c>
    </row>
    <row r="258" spans="1:7" ht="25.5" customHeight="1">
      <c r="A258" s="157" t="s">
        <v>630</v>
      </c>
      <c r="B258" s="69" t="s">
        <v>772</v>
      </c>
      <c r="C258" s="87" t="s">
        <v>631</v>
      </c>
      <c r="D258" s="34" t="s">
        <v>627</v>
      </c>
      <c r="E258" s="72">
        <v>2</v>
      </c>
      <c r="F258" s="81">
        <v>210</v>
      </c>
      <c r="G258" s="158">
        <f t="shared" si="13"/>
        <v>420</v>
      </c>
    </row>
    <row r="259" spans="1:7" ht="25.5" customHeight="1">
      <c r="A259" s="157" t="s">
        <v>632</v>
      </c>
      <c r="B259" s="69" t="s">
        <v>772</v>
      </c>
      <c r="C259" s="87" t="s">
        <v>633</v>
      </c>
      <c r="D259" s="34" t="s">
        <v>627</v>
      </c>
      <c r="E259" s="72">
        <v>1</v>
      </c>
      <c r="F259" s="81">
        <v>185</v>
      </c>
      <c r="G259" s="158">
        <f t="shared" si="13"/>
        <v>185</v>
      </c>
    </row>
    <row r="260" spans="1:7" ht="12.75" customHeight="1">
      <c r="A260" s="157" t="s">
        <v>634</v>
      </c>
      <c r="B260" s="69" t="s">
        <v>772</v>
      </c>
      <c r="C260" s="87" t="s">
        <v>635</v>
      </c>
      <c r="D260" s="34" t="s">
        <v>627</v>
      </c>
      <c r="E260" s="72">
        <v>3</v>
      </c>
      <c r="F260" s="81">
        <v>250</v>
      </c>
      <c r="G260" s="158">
        <f t="shared" si="13"/>
        <v>750</v>
      </c>
    </row>
    <row r="261" spans="1:7" ht="12.75" customHeight="1">
      <c r="A261" s="157" t="s">
        <v>636</v>
      </c>
      <c r="B261" s="69" t="s">
        <v>772</v>
      </c>
      <c r="C261" s="87" t="s">
        <v>637</v>
      </c>
      <c r="D261" s="34" t="s">
        <v>627</v>
      </c>
      <c r="E261" s="72">
        <v>1</v>
      </c>
      <c r="F261" s="81">
        <v>480</v>
      </c>
      <c r="G261" s="158">
        <f t="shared" si="13"/>
        <v>480</v>
      </c>
    </row>
    <row r="262" spans="1:7" ht="12.75" customHeight="1">
      <c r="A262" s="157" t="s">
        <v>638</v>
      </c>
      <c r="B262" s="69" t="s">
        <v>772</v>
      </c>
      <c r="C262" s="87" t="s">
        <v>639</v>
      </c>
      <c r="D262" s="34" t="s">
        <v>627</v>
      </c>
      <c r="E262" s="72">
        <v>1</v>
      </c>
      <c r="F262" s="81">
        <v>210</v>
      </c>
      <c r="G262" s="158">
        <f t="shared" si="13"/>
        <v>210</v>
      </c>
    </row>
    <row r="263" spans="1:7" ht="12.75" customHeight="1">
      <c r="A263" s="157" t="s">
        <v>640</v>
      </c>
      <c r="B263" s="69" t="s">
        <v>772</v>
      </c>
      <c r="C263" s="87" t="s">
        <v>641</v>
      </c>
      <c r="D263" s="34" t="s">
        <v>627</v>
      </c>
      <c r="E263" s="72">
        <v>1</v>
      </c>
      <c r="F263" s="81">
        <v>340</v>
      </c>
      <c r="G263" s="158">
        <f t="shared" si="13"/>
        <v>340</v>
      </c>
    </row>
    <row r="264" spans="1:7" ht="12.75" customHeight="1">
      <c r="A264" s="157" t="s">
        <v>642</v>
      </c>
      <c r="B264" s="69" t="s">
        <v>772</v>
      </c>
      <c r="C264" s="87" t="s">
        <v>643</v>
      </c>
      <c r="D264" s="34" t="s">
        <v>627</v>
      </c>
      <c r="E264" s="72">
        <v>1</v>
      </c>
      <c r="F264" s="81">
        <v>320</v>
      </c>
      <c r="G264" s="158">
        <f t="shared" si="13"/>
        <v>320</v>
      </c>
    </row>
    <row r="265" spans="1:7" ht="12.75" customHeight="1">
      <c r="A265" s="157" t="s">
        <v>644</v>
      </c>
      <c r="B265" s="69" t="s">
        <v>772</v>
      </c>
      <c r="C265" s="87" t="s">
        <v>645</v>
      </c>
      <c r="D265" s="34" t="s">
        <v>627</v>
      </c>
      <c r="E265" s="72">
        <v>1</v>
      </c>
      <c r="F265" s="81">
        <v>280</v>
      </c>
      <c r="G265" s="158">
        <f t="shared" si="13"/>
        <v>280</v>
      </c>
    </row>
    <row r="266" spans="1:7" ht="12.75" customHeight="1">
      <c r="A266" s="157" t="s">
        <v>646</v>
      </c>
      <c r="B266" s="69" t="s">
        <v>772</v>
      </c>
      <c r="C266" s="87" t="s">
        <v>647</v>
      </c>
      <c r="D266" s="34" t="s">
        <v>627</v>
      </c>
      <c r="E266" s="72">
        <v>1</v>
      </c>
      <c r="F266" s="81">
        <v>320</v>
      </c>
      <c r="G266" s="158">
        <f t="shared" si="13"/>
        <v>320</v>
      </c>
    </row>
    <row r="267" spans="1:7" ht="12.75" customHeight="1">
      <c r="A267" s="157" t="s">
        <v>648</v>
      </c>
      <c r="B267" s="69" t="s">
        <v>772</v>
      </c>
      <c r="C267" s="87" t="s">
        <v>649</v>
      </c>
      <c r="D267" s="34" t="s">
        <v>627</v>
      </c>
      <c r="E267" s="72">
        <v>1</v>
      </c>
      <c r="F267" s="81">
        <v>310</v>
      </c>
      <c r="G267" s="158">
        <f t="shared" si="13"/>
        <v>310</v>
      </c>
    </row>
    <row r="268" spans="1:7" ht="12.75" customHeight="1">
      <c r="A268" s="157" t="s">
        <v>650</v>
      </c>
      <c r="B268" s="69" t="s">
        <v>772</v>
      </c>
      <c r="C268" s="87" t="s">
        <v>651</v>
      </c>
      <c r="D268" s="34" t="s">
        <v>627</v>
      </c>
      <c r="E268" s="72">
        <v>1</v>
      </c>
      <c r="F268" s="81">
        <v>470</v>
      </c>
      <c r="G268" s="158">
        <f t="shared" si="13"/>
        <v>470</v>
      </c>
    </row>
    <row r="269" spans="1:7" ht="12.75" customHeight="1">
      <c r="A269" s="157" t="s">
        <v>652</v>
      </c>
      <c r="B269" s="69" t="s">
        <v>772</v>
      </c>
      <c r="C269" s="87" t="s">
        <v>653</v>
      </c>
      <c r="D269" s="34" t="s">
        <v>627</v>
      </c>
      <c r="E269" s="72">
        <v>1</v>
      </c>
      <c r="F269" s="81">
        <v>540</v>
      </c>
      <c r="G269" s="158">
        <f t="shared" si="13"/>
        <v>540</v>
      </c>
    </row>
    <row r="270" spans="1:7" ht="25.5" customHeight="1">
      <c r="A270" s="157" t="s">
        <v>654</v>
      </c>
      <c r="B270" s="69" t="s">
        <v>772</v>
      </c>
      <c r="C270" s="87" t="s">
        <v>655</v>
      </c>
      <c r="D270" s="34" t="s">
        <v>627</v>
      </c>
      <c r="E270" s="72">
        <v>9</v>
      </c>
      <c r="F270" s="81">
        <v>160</v>
      </c>
      <c r="G270" s="158">
        <f t="shared" si="13"/>
        <v>1440</v>
      </c>
    </row>
    <row r="271" spans="1:7" ht="12.75" customHeight="1">
      <c r="A271" s="157" t="s">
        <v>656</v>
      </c>
      <c r="B271" s="69" t="s">
        <v>772</v>
      </c>
      <c r="C271" s="87" t="s">
        <v>657</v>
      </c>
      <c r="D271" s="34" t="s">
        <v>42</v>
      </c>
      <c r="E271" s="72">
        <v>350</v>
      </c>
      <c r="F271" s="81">
        <v>12.3</v>
      </c>
      <c r="G271" s="158">
        <f t="shared" si="13"/>
        <v>4305</v>
      </c>
    </row>
    <row r="272" spans="1:7" ht="12.75" customHeight="1">
      <c r="A272" s="157" t="s">
        <v>658</v>
      </c>
      <c r="B272" s="69" t="s">
        <v>772</v>
      </c>
      <c r="C272" s="87" t="s">
        <v>659</v>
      </c>
      <c r="D272" s="34" t="s">
        <v>627</v>
      </c>
      <c r="E272" s="72">
        <v>35</v>
      </c>
      <c r="F272" s="81">
        <v>5.5</v>
      </c>
      <c r="G272" s="158">
        <f t="shared" si="13"/>
        <v>192.5</v>
      </c>
    </row>
    <row r="273" spans="1:7" ht="12.75" customHeight="1">
      <c r="A273" s="157" t="s">
        <v>660</v>
      </c>
      <c r="B273" s="69" t="s">
        <v>772</v>
      </c>
      <c r="C273" s="87" t="s">
        <v>661</v>
      </c>
      <c r="D273" s="34" t="s">
        <v>662</v>
      </c>
      <c r="E273" s="72">
        <v>18</v>
      </c>
      <c r="F273" s="81">
        <v>3.25</v>
      </c>
      <c r="G273" s="158">
        <f t="shared" si="13"/>
        <v>58.5</v>
      </c>
    </row>
    <row r="274" spans="1:7" ht="25.5" customHeight="1">
      <c r="A274" s="157" t="s">
        <v>663</v>
      </c>
      <c r="B274" s="69" t="s">
        <v>772</v>
      </c>
      <c r="C274" s="87" t="s">
        <v>664</v>
      </c>
      <c r="D274" s="34" t="s">
        <v>627</v>
      </c>
      <c r="E274" s="72">
        <v>25</v>
      </c>
      <c r="F274" s="81">
        <v>18.8</v>
      </c>
      <c r="G274" s="158">
        <f t="shared" si="13"/>
        <v>470</v>
      </c>
    </row>
    <row r="275" spans="1:7" ht="12.75" customHeight="1">
      <c r="A275" s="157" t="s">
        <v>665</v>
      </c>
      <c r="B275" s="69" t="s">
        <v>772</v>
      </c>
      <c r="C275" s="87" t="s">
        <v>666</v>
      </c>
      <c r="D275" s="34" t="s">
        <v>627</v>
      </c>
      <c r="E275" s="72">
        <v>3</v>
      </c>
      <c r="F275" s="81">
        <v>195</v>
      </c>
      <c r="G275" s="158">
        <f t="shared" si="13"/>
        <v>585</v>
      </c>
    </row>
    <row r="276" spans="1:7" ht="12.75" customHeight="1">
      <c r="A276" s="157" t="s">
        <v>667</v>
      </c>
      <c r="B276" s="69" t="s">
        <v>772</v>
      </c>
      <c r="C276" s="87" t="s">
        <v>668</v>
      </c>
      <c r="D276" s="34" t="s">
        <v>627</v>
      </c>
      <c r="E276" s="72">
        <v>3</v>
      </c>
      <c r="F276" s="81">
        <v>205</v>
      </c>
      <c r="G276" s="158">
        <f t="shared" si="13"/>
        <v>615</v>
      </c>
    </row>
    <row r="277" spans="1:7" ht="38.25" customHeight="1">
      <c r="A277" s="157" t="s">
        <v>669</v>
      </c>
      <c r="B277" s="69" t="s">
        <v>772</v>
      </c>
      <c r="C277" s="87" t="s">
        <v>670</v>
      </c>
      <c r="D277" s="34" t="s">
        <v>50</v>
      </c>
      <c r="E277" s="72">
        <v>1</v>
      </c>
      <c r="F277" s="81">
        <v>1350</v>
      </c>
      <c r="G277" s="158">
        <f t="shared" si="13"/>
        <v>1350</v>
      </c>
    </row>
    <row r="278" spans="1:7" ht="51" customHeight="1">
      <c r="A278" s="157" t="s">
        <v>671</v>
      </c>
      <c r="B278" s="69" t="s">
        <v>772</v>
      </c>
      <c r="C278" s="87" t="s">
        <v>672</v>
      </c>
      <c r="D278" s="34" t="s">
        <v>627</v>
      </c>
      <c r="E278" s="72">
        <v>1</v>
      </c>
      <c r="F278" s="81">
        <v>3500</v>
      </c>
      <c r="G278" s="158">
        <f t="shared" si="13"/>
        <v>3500</v>
      </c>
    </row>
    <row r="279" spans="1:7" ht="51" customHeight="1">
      <c r="A279" s="157" t="s">
        <v>673</v>
      </c>
      <c r="B279" s="69" t="s">
        <v>772</v>
      </c>
      <c r="C279" s="87" t="s">
        <v>674</v>
      </c>
      <c r="D279" s="34" t="s">
        <v>143</v>
      </c>
      <c r="E279" s="72">
        <v>3</v>
      </c>
      <c r="F279" s="81">
        <v>2500</v>
      </c>
      <c r="G279" s="158">
        <f t="shared" si="13"/>
        <v>7500</v>
      </c>
    </row>
    <row r="280" spans="1:7" ht="12.75" customHeight="1">
      <c r="A280" s="157" t="s">
        <v>675</v>
      </c>
      <c r="B280" s="69" t="s">
        <v>772</v>
      </c>
      <c r="C280" s="87" t="s">
        <v>676</v>
      </c>
      <c r="D280" s="34" t="s">
        <v>89</v>
      </c>
      <c r="E280" s="72">
        <v>210</v>
      </c>
      <c r="F280" s="81">
        <v>6.25</v>
      </c>
      <c r="G280" s="158">
        <f t="shared" si="13"/>
        <v>1312.5</v>
      </c>
    </row>
    <row r="281" spans="1:7" ht="12.75" customHeight="1">
      <c r="A281" s="157" t="s">
        <v>677</v>
      </c>
      <c r="B281" s="69" t="s">
        <v>772</v>
      </c>
      <c r="C281" s="87" t="s">
        <v>678</v>
      </c>
      <c r="D281" s="34" t="s">
        <v>627</v>
      </c>
      <c r="E281" s="72">
        <v>170</v>
      </c>
      <c r="F281" s="81">
        <v>1.05</v>
      </c>
      <c r="G281" s="158">
        <f t="shared" si="13"/>
        <v>178.5</v>
      </c>
    </row>
    <row r="282" spans="1:7" ht="12.75" customHeight="1">
      <c r="A282" s="157" t="s">
        <v>679</v>
      </c>
      <c r="B282" s="69" t="s">
        <v>772</v>
      </c>
      <c r="C282" s="87" t="s">
        <v>680</v>
      </c>
      <c r="D282" s="34" t="s">
        <v>627</v>
      </c>
      <c r="E282" s="72">
        <v>170</v>
      </c>
      <c r="F282" s="81">
        <v>0.75</v>
      </c>
      <c r="G282" s="158">
        <f t="shared" si="13"/>
        <v>127.5</v>
      </c>
    </row>
    <row r="283" spans="1:7" ht="25.5" customHeight="1">
      <c r="A283" s="157" t="s">
        <v>681</v>
      </c>
      <c r="B283" s="69" t="s">
        <v>772</v>
      </c>
      <c r="C283" s="87" t="s">
        <v>682</v>
      </c>
      <c r="D283" s="34" t="s">
        <v>89</v>
      </c>
      <c r="E283" s="72">
        <v>18</v>
      </c>
      <c r="F283" s="81">
        <v>3.5</v>
      </c>
      <c r="G283" s="158">
        <f t="shared" si="13"/>
        <v>63</v>
      </c>
    </row>
    <row r="284" spans="1:7" ht="25.5" customHeight="1">
      <c r="A284" s="157" t="s">
        <v>683</v>
      </c>
      <c r="B284" s="69" t="s">
        <v>772</v>
      </c>
      <c r="C284" s="87" t="s">
        <v>684</v>
      </c>
      <c r="D284" s="34" t="s">
        <v>627</v>
      </c>
      <c r="E284" s="72">
        <v>21</v>
      </c>
      <c r="F284" s="81">
        <v>6.4</v>
      </c>
      <c r="G284" s="158">
        <f t="shared" si="13"/>
        <v>134.4</v>
      </c>
    </row>
    <row r="285" spans="1:7" ht="12.75" customHeight="1">
      <c r="A285" s="157" t="s">
        <v>685</v>
      </c>
      <c r="B285" s="69" t="s">
        <v>772</v>
      </c>
      <c r="C285" s="87" t="s">
        <v>686</v>
      </c>
      <c r="D285" s="34" t="s">
        <v>89</v>
      </c>
      <c r="E285" s="72">
        <v>8</v>
      </c>
      <c r="F285" s="81">
        <v>18.5</v>
      </c>
      <c r="G285" s="158">
        <f t="shared" si="13"/>
        <v>148</v>
      </c>
    </row>
    <row r="286" spans="1:7" ht="38.25" customHeight="1">
      <c r="A286" s="157" t="s">
        <v>687</v>
      </c>
      <c r="B286" s="69" t="s">
        <v>772</v>
      </c>
      <c r="C286" s="87" t="s">
        <v>688</v>
      </c>
      <c r="D286" s="34" t="s">
        <v>143</v>
      </c>
      <c r="E286" s="72">
        <v>1</v>
      </c>
      <c r="F286" s="81">
        <v>750</v>
      </c>
      <c r="G286" s="158">
        <f t="shared" si="13"/>
        <v>750</v>
      </c>
    </row>
    <row r="287" spans="1:7" ht="25.5" customHeight="1">
      <c r="A287" s="157" t="s">
        <v>689</v>
      </c>
      <c r="B287" s="69" t="s">
        <v>772</v>
      </c>
      <c r="C287" s="87" t="s">
        <v>690</v>
      </c>
      <c r="D287" s="34" t="s">
        <v>143</v>
      </c>
      <c r="E287" s="72">
        <v>1</v>
      </c>
      <c r="F287" s="81">
        <v>945</v>
      </c>
      <c r="G287" s="158">
        <f t="shared" si="13"/>
        <v>945</v>
      </c>
    </row>
    <row r="288" spans="1:7" ht="25.5" customHeight="1">
      <c r="A288" s="157" t="s">
        <v>691</v>
      </c>
      <c r="B288" s="69" t="s">
        <v>772</v>
      </c>
      <c r="C288" s="87" t="s">
        <v>692</v>
      </c>
      <c r="D288" s="34" t="s">
        <v>143</v>
      </c>
      <c r="E288" s="72">
        <v>1</v>
      </c>
      <c r="F288" s="81">
        <v>2400</v>
      </c>
      <c r="G288" s="158">
        <f t="shared" si="13"/>
        <v>2400</v>
      </c>
    </row>
    <row r="289" spans="1:7" ht="25.5" customHeight="1">
      <c r="A289" s="157" t="s">
        <v>693</v>
      </c>
      <c r="B289" s="69" t="s">
        <v>772</v>
      </c>
      <c r="C289" s="87" t="s">
        <v>694</v>
      </c>
      <c r="D289" s="34" t="s">
        <v>143</v>
      </c>
      <c r="E289" s="72">
        <v>1</v>
      </c>
      <c r="F289" s="81">
        <v>800</v>
      </c>
      <c r="G289" s="158">
        <f t="shared" si="13"/>
        <v>800</v>
      </c>
    </row>
    <row r="290" spans="1:7" ht="25.5" customHeight="1">
      <c r="A290" s="157" t="s">
        <v>695</v>
      </c>
      <c r="B290" s="69" t="s">
        <v>772</v>
      </c>
      <c r="C290" s="87" t="s">
        <v>696</v>
      </c>
      <c r="D290" s="34" t="s">
        <v>143</v>
      </c>
      <c r="E290" s="72">
        <v>1</v>
      </c>
      <c r="F290" s="81">
        <v>970</v>
      </c>
      <c r="G290" s="158">
        <f t="shared" si="13"/>
        <v>970</v>
      </c>
    </row>
    <row r="291" spans="1:7" ht="25.5" customHeight="1">
      <c r="A291" s="157" t="s">
        <v>697</v>
      </c>
      <c r="B291" s="69" t="s">
        <v>772</v>
      </c>
      <c r="C291" s="87" t="s">
        <v>698</v>
      </c>
      <c r="D291" s="34" t="s">
        <v>42</v>
      </c>
      <c r="E291" s="72">
        <v>6</v>
      </c>
      <c r="F291" s="81">
        <v>50</v>
      </c>
      <c r="G291" s="158">
        <f t="shared" si="13"/>
        <v>300</v>
      </c>
    </row>
    <row r="292" spans="1:7" ht="25.5" customHeight="1">
      <c r="A292" s="157" t="s">
        <v>699</v>
      </c>
      <c r="B292" s="69" t="s">
        <v>772</v>
      </c>
      <c r="C292" s="87" t="s">
        <v>700</v>
      </c>
      <c r="D292" s="34" t="s">
        <v>89</v>
      </c>
      <c r="E292" s="72">
        <v>6</v>
      </c>
      <c r="F292" s="81">
        <v>43</v>
      </c>
      <c r="G292" s="158">
        <f t="shared" si="13"/>
        <v>258</v>
      </c>
    </row>
    <row r="293" spans="1:7" ht="12.75" customHeight="1">
      <c r="A293" s="157" t="s">
        <v>701</v>
      </c>
      <c r="B293" s="69" t="s">
        <v>772</v>
      </c>
      <c r="C293" s="87" t="s">
        <v>702</v>
      </c>
      <c r="D293" s="34" t="s">
        <v>89</v>
      </c>
      <c r="E293" s="72">
        <v>48</v>
      </c>
      <c r="F293" s="81">
        <v>11.2</v>
      </c>
      <c r="G293" s="158">
        <f t="shared" si="13"/>
        <v>537.6</v>
      </c>
    </row>
    <row r="294" spans="1:7" ht="25.5" customHeight="1">
      <c r="A294" s="157" t="s">
        <v>703</v>
      </c>
      <c r="B294" s="69" t="s">
        <v>772</v>
      </c>
      <c r="C294" s="87" t="s">
        <v>704</v>
      </c>
      <c r="D294" s="34" t="s">
        <v>42</v>
      </c>
      <c r="E294" s="72">
        <v>3</v>
      </c>
      <c r="F294" s="81">
        <v>43</v>
      </c>
      <c r="G294" s="158">
        <f t="shared" si="13"/>
        <v>129</v>
      </c>
    </row>
    <row r="295" spans="1:7" ht="12.75" customHeight="1">
      <c r="A295" s="157" t="s">
        <v>705</v>
      </c>
      <c r="B295" s="69" t="s">
        <v>772</v>
      </c>
      <c r="C295" s="87" t="s">
        <v>706</v>
      </c>
      <c r="D295" s="34" t="s">
        <v>627</v>
      </c>
      <c r="E295" s="72">
        <v>12</v>
      </c>
      <c r="F295" s="81">
        <v>1.1599999999999999</v>
      </c>
      <c r="G295" s="158">
        <f t="shared" si="13"/>
        <v>13.92</v>
      </c>
    </row>
    <row r="296" spans="1:7" ht="12.75" customHeight="1">
      <c r="A296" s="157" t="s">
        <v>707</v>
      </c>
      <c r="B296" s="69" t="s">
        <v>772</v>
      </c>
      <c r="C296" s="87" t="s">
        <v>708</v>
      </c>
      <c r="D296" s="34" t="s">
        <v>627</v>
      </c>
      <c r="E296" s="72">
        <v>12</v>
      </c>
      <c r="F296" s="81">
        <v>95</v>
      </c>
      <c r="G296" s="158">
        <f t="shared" si="13"/>
        <v>1140</v>
      </c>
    </row>
    <row r="297" spans="1:7" ht="25.5" customHeight="1">
      <c r="A297" s="157" t="s">
        <v>709</v>
      </c>
      <c r="B297" s="69" t="s">
        <v>772</v>
      </c>
      <c r="C297" s="87" t="s">
        <v>710</v>
      </c>
      <c r="D297" s="34" t="s">
        <v>627</v>
      </c>
      <c r="E297" s="72">
        <v>12</v>
      </c>
      <c r="F297" s="81">
        <v>23</v>
      </c>
      <c r="G297" s="158">
        <f t="shared" si="13"/>
        <v>276</v>
      </c>
    </row>
    <row r="298" spans="1:7" ht="25.5" customHeight="1">
      <c r="A298" s="157" t="s">
        <v>711</v>
      </c>
      <c r="B298" s="69" t="s">
        <v>772</v>
      </c>
      <c r="C298" s="87" t="s">
        <v>712</v>
      </c>
      <c r="D298" s="34" t="s">
        <v>42</v>
      </c>
      <c r="E298" s="72">
        <v>2</v>
      </c>
      <c r="F298" s="81">
        <v>32</v>
      </c>
      <c r="G298" s="158">
        <f t="shared" si="13"/>
        <v>64</v>
      </c>
    </row>
    <row r="299" spans="1:7" ht="12.75" customHeight="1">
      <c r="A299" s="157" t="s">
        <v>713</v>
      </c>
      <c r="B299" s="69" t="s">
        <v>772</v>
      </c>
      <c r="C299" s="87" t="s">
        <v>714</v>
      </c>
      <c r="D299" s="34" t="s">
        <v>42</v>
      </c>
      <c r="E299" s="72">
        <v>1.5</v>
      </c>
      <c r="F299" s="81">
        <v>19</v>
      </c>
      <c r="G299" s="158">
        <f t="shared" si="13"/>
        <v>28.5</v>
      </c>
    </row>
    <row r="300" spans="1:7" ht="12.75" customHeight="1">
      <c r="A300" s="157" t="s">
        <v>715</v>
      </c>
      <c r="B300" s="69" t="s">
        <v>772</v>
      </c>
      <c r="C300" s="87" t="s">
        <v>716</v>
      </c>
      <c r="D300" s="34" t="s">
        <v>89</v>
      </c>
      <c r="E300" s="72">
        <v>42</v>
      </c>
      <c r="F300" s="81">
        <v>16</v>
      </c>
      <c r="G300" s="158">
        <f t="shared" si="13"/>
        <v>672</v>
      </c>
    </row>
    <row r="301" spans="1:7" ht="12.75" customHeight="1">
      <c r="A301" s="157" t="s">
        <v>717</v>
      </c>
      <c r="B301" s="69" t="s">
        <v>772</v>
      </c>
      <c r="C301" s="87" t="s">
        <v>718</v>
      </c>
      <c r="D301" s="34" t="s">
        <v>89</v>
      </c>
      <c r="E301" s="72">
        <v>54</v>
      </c>
      <c r="F301" s="81">
        <v>19</v>
      </c>
      <c r="G301" s="158">
        <f t="shared" si="13"/>
        <v>1026</v>
      </c>
    </row>
    <row r="302" spans="1:7" ht="12.75" customHeight="1">
      <c r="A302" s="157" t="s">
        <v>719</v>
      </c>
      <c r="B302" s="69" t="s">
        <v>772</v>
      </c>
      <c r="C302" s="87" t="s">
        <v>720</v>
      </c>
      <c r="D302" s="34" t="s">
        <v>143</v>
      </c>
      <c r="E302" s="72">
        <v>60</v>
      </c>
      <c r="F302" s="81">
        <v>2.5</v>
      </c>
      <c r="G302" s="158">
        <f t="shared" si="13"/>
        <v>150</v>
      </c>
    </row>
    <row r="303" spans="1:7" ht="25.5" customHeight="1">
      <c r="A303" s="157" t="s">
        <v>721</v>
      </c>
      <c r="B303" s="69" t="s">
        <v>772</v>
      </c>
      <c r="C303" s="87" t="s">
        <v>722</v>
      </c>
      <c r="D303" s="34" t="s">
        <v>99</v>
      </c>
      <c r="E303" s="72">
        <v>6</v>
      </c>
      <c r="F303" s="81">
        <v>13</v>
      </c>
      <c r="G303" s="158">
        <f t="shared" si="13"/>
        <v>78</v>
      </c>
    </row>
    <row r="304" spans="1:7" ht="12.75" customHeight="1">
      <c r="A304" s="157" t="s">
        <v>723</v>
      </c>
      <c r="B304" s="69" t="s">
        <v>772</v>
      </c>
      <c r="C304" s="87" t="s">
        <v>724</v>
      </c>
      <c r="D304" s="34" t="s">
        <v>99</v>
      </c>
      <c r="E304" s="72">
        <v>320</v>
      </c>
      <c r="F304" s="81">
        <v>19</v>
      </c>
      <c r="G304" s="158">
        <f t="shared" si="13"/>
        <v>6080</v>
      </c>
    </row>
    <row r="305" spans="1:7" ht="12.75" customHeight="1">
      <c r="A305" s="157" t="s">
        <v>725</v>
      </c>
      <c r="B305" s="69" t="s">
        <v>772</v>
      </c>
      <c r="C305" s="87" t="s">
        <v>726</v>
      </c>
      <c r="D305" s="34" t="s">
        <v>89</v>
      </c>
      <c r="E305" s="72">
        <v>48</v>
      </c>
      <c r="F305" s="81">
        <v>18</v>
      </c>
      <c r="G305" s="158">
        <f t="shared" si="13"/>
        <v>864</v>
      </c>
    </row>
    <row r="306" spans="1:7" ht="12.75" customHeight="1">
      <c r="A306" s="157" t="s">
        <v>727</v>
      </c>
      <c r="B306" s="69" t="s">
        <v>772</v>
      </c>
      <c r="C306" s="87" t="s">
        <v>728</v>
      </c>
      <c r="D306" s="34" t="s">
        <v>99</v>
      </c>
      <c r="E306" s="72">
        <v>15</v>
      </c>
      <c r="F306" s="81">
        <v>12</v>
      </c>
      <c r="G306" s="158">
        <f t="shared" si="13"/>
        <v>180</v>
      </c>
    </row>
    <row r="307" spans="1:7" ht="12.75" customHeight="1">
      <c r="A307" s="157" t="s">
        <v>729</v>
      </c>
      <c r="B307" s="69" t="s">
        <v>772</v>
      </c>
      <c r="C307" s="87" t="s">
        <v>730</v>
      </c>
      <c r="D307" s="34" t="s">
        <v>99</v>
      </c>
      <c r="E307" s="72">
        <v>25</v>
      </c>
      <c r="F307" s="81">
        <v>13</v>
      </c>
      <c r="G307" s="158">
        <f t="shared" si="13"/>
        <v>325</v>
      </c>
    </row>
    <row r="308" spans="1:7" ht="25.5" customHeight="1">
      <c r="A308" s="157" t="s">
        <v>731</v>
      </c>
      <c r="B308" s="69" t="s">
        <v>772</v>
      </c>
      <c r="C308" s="87" t="s">
        <v>732</v>
      </c>
      <c r="D308" s="34" t="s">
        <v>627</v>
      </c>
      <c r="E308" s="72">
        <v>2</v>
      </c>
      <c r="F308" s="81">
        <v>445</v>
      </c>
      <c r="G308" s="158">
        <f t="shared" si="13"/>
        <v>890</v>
      </c>
    </row>
    <row r="309" spans="1:7" ht="51" customHeight="1">
      <c r="A309" s="157" t="s">
        <v>733</v>
      </c>
      <c r="B309" s="69" t="s">
        <v>772</v>
      </c>
      <c r="C309" s="87" t="s">
        <v>734</v>
      </c>
      <c r="D309" s="34" t="s">
        <v>627</v>
      </c>
      <c r="E309" s="72">
        <v>1</v>
      </c>
      <c r="F309" s="81">
        <v>2800</v>
      </c>
      <c r="G309" s="158">
        <f t="shared" si="13"/>
        <v>2800</v>
      </c>
    </row>
    <row r="310" spans="1:7" ht="25.5" customHeight="1">
      <c r="A310" s="157" t="s">
        <v>735</v>
      </c>
      <c r="B310" s="69" t="s">
        <v>772</v>
      </c>
      <c r="C310" s="87" t="s">
        <v>736</v>
      </c>
      <c r="D310" s="34" t="s">
        <v>52</v>
      </c>
      <c r="E310" s="72">
        <v>1</v>
      </c>
      <c r="F310" s="81">
        <v>19074</v>
      </c>
      <c r="G310" s="158">
        <f t="shared" si="13"/>
        <v>19074</v>
      </c>
    </row>
    <row r="311" spans="1:7" ht="12.75" customHeight="1">
      <c r="A311" s="157" t="s">
        <v>737</v>
      </c>
      <c r="B311" s="69" t="s">
        <v>772</v>
      </c>
      <c r="C311" s="87" t="s">
        <v>738</v>
      </c>
      <c r="D311" s="34" t="s">
        <v>739</v>
      </c>
      <c r="E311" s="72">
        <v>3</v>
      </c>
      <c r="F311" s="81">
        <v>1200</v>
      </c>
      <c r="G311" s="158">
        <f t="shared" si="13"/>
        <v>3600</v>
      </c>
    </row>
    <row r="312" spans="1:7">
      <c r="A312" s="168" t="s">
        <v>740</v>
      </c>
      <c r="B312" s="89"/>
      <c r="C312" s="89"/>
      <c r="D312" s="89"/>
      <c r="E312" s="89"/>
      <c r="F312" s="89"/>
      <c r="G312" s="160">
        <f>SUM(G248:G311)</f>
        <v>245588.92</v>
      </c>
    </row>
    <row r="313" spans="1:7" ht="12.75" customHeight="1">
      <c r="A313" s="155"/>
      <c r="B313" s="90"/>
      <c r="C313" s="94"/>
      <c r="D313" s="91"/>
      <c r="E313" s="92"/>
      <c r="F313" s="93"/>
      <c r="G313" s="158"/>
    </row>
    <row r="314" spans="1:7" ht="12.75" customHeight="1">
      <c r="A314" s="155" t="s">
        <v>741</v>
      </c>
      <c r="B314" s="90"/>
      <c r="C314" s="94" t="s">
        <v>742</v>
      </c>
      <c r="D314" s="34"/>
      <c r="E314" s="72"/>
      <c r="F314" s="81"/>
      <c r="G314" s="156"/>
    </row>
    <row r="315" spans="1:7" ht="12.75" customHeight="1">
      <c r="A315" s="155" t="s">
        <v>743</v>
      </c>
      <c r="B315" s="90"/>
      <c r="C315" s="94" t="s">
        <v>744</v>
      </c>
      <c r="D315" s="34"/>
      <c r="E315" s="72"/>
      <c r="F315" s="81"/>
      <c r="G315" s="156"/>
    </row>
    <row r="316" spans="1:7" ht="51" customHeight="1">
      <c r="A316" s="157" t="s">
        <v>745</v>
      </c>
      <c r="B316" s="90" t="s">
        <v>746</v>
      </c>
      <c r="C316" s="87" t="s">
        <v>747</v>
      </c>
      <c r="D316" s="34" t="s">
        <v>61</v>
      </c>
      <c r="E316" s="72">
        <v>9.85</v>
      </c>
      <c r="F316" s="81">
        <v>4530.5</v>
      </c>
      <c r="G316" s="158">
        <f t="shared" ref="G316:G318" si="14">ROUND(E316*F316,2)</f>
        <v>44625.43</v>
      </c>
    </row>
    <row r="317" spans="1:7" ht="38.25" customHeight="1">
      <c r="A317" s="157" t="s">
        <v>748</v>
      </c>
      <c r="B317" s="90" t="s">
        <v>749</v>
      </c>
      <c r="C317" s="87" t="s">
        <v>750</v>
      </c>
      <c r="D317" s="34" t="s">
        <v>42</v>
      </c>
      <c r="E317" s="72">
        <v>1297.566</v>
      </c>
      <c r="F317" s="81">
        <v>23.31</v>
      </c>
      <c r="G317" s="158">
        <f t="shared" si="14"/>
        <v>30246.26</v>
      </c>
    </row>
    <row r="318" spans="1:7" ht="63.75" customHeight="1">
      <c r="A318" s="157" t="s">
        <v>751</v>
      </c>
      <c r="B318" s="90" t="s">
        <v>752</v>
      </c>
      <c r="C318" s="87" t="s">
        <v>753</v>
      </c>
      <c r="D318" s="34" t="s">
        <v>42</v>
      </c>
      <c r="E318" s="72">
        <v>1297.5710000000001</v>
      </c>
      <c r="F318" s="81">
        <v>31.65</v>
      </c>
      <c r="G318" s="158">
        <f t="shared" si="14"/>
        <v>41068.120000000003</v>
      </c>
    </row>
    <row r="319" spans="1:7" ht="63.75" customHeight="1">
      <c r="A319" s="157" t="s">
        <v>754</v>
      </c>
      <c r="B319" s="90" t="s">
        <v>755</v>
      </c>
      <c r="C319" s="87" t="s">
        <v>756</v>
      </c>
      <c r="D319" s="34" t="s">
        <v>42</v>
      </c>
      <c r="E319" s="72">
        <v>44.699999999999996</v>
      </c>
      <c r="F319" s="81">
        <v>161.11000000000001</v>
      </c>
      <c r="G319" s="158">
        <f>ROUND(E319*F319,2)</f>
        <v>7201.62</v>
      </c>
    </row>
    <row r="320" spans="1:7" ht="38.25" customHeight="1">
      <c r="A320" s="157" t="s">
        <v>757</v>
      </c>
      <c r="B320" s="90" t="s">
        <v>48</v>
      </c>
      <c r="C320" s="87" t="s">
        <v>758</v>
      </c>
      <c r="D320" s="34" t="s">
        <v>42</v>
      </c>
      <c r="E320" s="72">
        <v>125.80800000000001</v>
      </c>
      <c r="F320" s="81">
        <v>148.97</v>
      </c>
      <c r="G320" s="158">
        <f>ROUND(E320*F320,2)</f>
        <v>18741.62</v>
      </c>
    </row>
    <row r="321" spans="1:8" ht="25.5" customHeight="1">
      <c r="A321" s="157" t="s">
        <v>759</v>
      </c>
      <c r="B321" s="90" t="s">
        <v>760</v>
      </c>
      <c r="C321" s="87" t="s">
        <v>761</v>
      </c>
      <c r="D321" s="34" t="s">
        <v>42</v>
      </c>
      <c r="E321" s="72">
        <v>349.06</v>
      </c>
      <c r="F321" s="81">
        <v>61.59</v>
      </c>
      <c r="G321" s="158">
        <f>ROUND(E321*F321,2)</f>
        <v>21498.61</v>
      </c>
    </row>
    <row r="322" spans="1:8" ht="12.75" customHeight="1">
      <c r="A322" s="155"/>
      <c r="B322" s="90"/>
      <c r="C322" s="94"/>
      <c r="D322" s="34"/>
      <c r="E322" s="72"/>
      <c r="F322" s="81"/>
      <c r="G322" s="158"/>
    </row>
    <row r="323" spans="1:8" ht="12.75" customHeight="1">
      <c r="A323" s="155" t="s">
        <v>762</v>
      </c>
      <c r="B323" s="90"/>
      <c r="C323" s="94" t="s">
        <v>763</v>
      </c>
      <c r="D323" s="34"/>
      <c r="E323" s="72"/>
      <c r="F323" s="81"/>
      <c r="G323" s="158"/>
    </row>
    <row r="324" spans="1:8" ht="51" customHeight="1">
      <c r="A324" s="157" t="s">
        <v>764</v>
      </c>
      <c r="B324" s="90" t="s">
        <v>765</v>
      </c>
      <c r="C324" s="87" t="s">
        <v>766</v>
      </c>
      <c r="D324" s="34" t="s">
        <v>42</v>
      </c>
      <c r="E324" s="72">
        <v>80.16</v>
      </c>
      <c r="F324" s="81">
        <v>29.01</v>
      </c>
      <c r="G324" s="158">
        <f t="shared" ref="G324:G328" si="15">ROUND(E324*F324,2)</f>
        <v>2325.44</v>
      </c>
      <c r="H324" s="95"/>
    </row>
    <row r="325" spans="1:8" ht="51" customHeight="1">
      <c r="A325" s="157" t="s">
        <v>767</v>
      </c>
      <c r="B325" s="90" t="s">
        <v>749</v>
      </c>
      <c r="C325" s="87" t="s">
        <v>768</v>
      </c>
      <c r="D325" s="34" t="s">
        <v>42</v>
      </c>
      <c r="E325" s="72">
        <v>502.09999999999991</v>
      </c>
      <c r="F325" s="81">
        <v>23.31</v>
      </c>
      <c r="G325" s="158">
        <f t="shared" si="15"/>
        <v>11703.95</v>
      </c>
    </row>
    <row r="326" spans="1:8" ht="76.5" customHeight="1">
      <c r="A326" s="157" t="s">
        <v>769</v>
      </c>
      <c r="B326" s="90" t="s">
        <v>752</v>
      </c>
      <c r="C326" s="87" t="s">
        <v>770</v>
      </c>
      <c r="D326" s="34" t="s">
        <v>42</v>
      </c>
      <c r="E326" s="72">
        <v>502.09999999999991</v>
      </c>
      <c r="F326" s="81">
        <v>31.65</v>
      </c>
      <c r="G326" s="158">
        <f t="shared" si="15"/>
        <v>15891.47</v>
      </c>
    </row>
    <row r="327" spans="1:8" ht="38.25" customHeight="1">
      <c r="A327" s="157" t="s">
        <v>771</v>
      </c>
      <c r="B327" s="90" t="s">
        <v>772</v>
      </c>
      <c r="C327" s="87" t="s">
        <v>773</v>
      </c>
      <c r="D327" s="34" t="s">
        <v>42</v>
      </c>
      <c r="E327" s="72">
        <v>25.25</v>
      </c>
      <c r="F327" s="81">
        <v>750</v>
      </c>
      <c r="G327" s="169">
        <f t="shared" si="15"/>
        <v>18937.5</v>
      </c>
    </row>
    <row r="328" spans="1:8" ht="25.5" customHeight="1">
      <c r="A328" s="157" t="s">
        <v>774</v>
      </c>
      <c r="B328" s="90" t="s">
        <v>772</v>
      </c>
      <c r="C328" s="87" t="s">
        <v>775</v>
      </c>
      <c r="D328" s="34" t="s">
        <v>42</v>
      </c>
      <c r="E328" s="72">
        <v>66.497600000000006</v>
      </c>
      <c r="F328" s="81">
        <v>699</v>
      </c>
      <c r="G328" s="158">
        <f t="shared" si="15"/>
        <v>46481.82</v>
      </c>
    </row>
    <row r="329" spans="1:8" ht="12.75" customHeight="1">
      <c r="A329" s="155"/>
      <c r="B329" s="90"/>
      <c r="C329" s="94"/>
      <c r="D329" s="34"/>
      <c r="E329" s="72"/>
      <c r="F329" s="81"/>
      <c r="G329" s="158"/>
    </row>
    <row r="330" spans="1:8" ht="12.75" customHeight="1">
      <c r="A330" s="155" t="s">
        <v>776</v>
      </c>
      <c r="B330" s="90"/>
      <c r="C330" s="94" t="s">
        <v>777</v>
      </c>
      <c r="D330" s="34"/>
      <c r="E330" s="72"/>
      <c r="F330" s="81"/>
      <c r="G330" s="158"/>
    </row>
    <row r="331" spans="1:8" ht="12.75" customHeight="1">
      <c r="A331" s="157"/>
      <c r="B331" s="90" t="s">
        <v>778</v>
      </c>
      <c r="C331" s="87" t="s">
        <v>779</v>
      </c>
      <c r="D331" s="34" t="s">
        <v>42</v>
      </c>
      <c r="E331" s="72">
        <v>362.44</v>
      </c>
      <c r="F331" s="81">
        <v>28.69</v>
      </c>
      <c r="G331" s="158">
        <f>ROUND(E331*F331,2)</f>
        <v>10398.4</v>
      </c>
    </row>
    <row r="332" spans="1:8" ht="25.5" customHeight="1">
      <c r="A332" s="157" t="s">
        <v>780</v>
      </c>
      <c r="B332" s="90" t="s">
        <v>48</v>
      </c>
      <c r="C332" s="87" t="s">
        <v>781</v>
      </c>
      <c r="D332" s="34" t="s">
        <v>42</v>
      </c>
      <c r="E332" s="72">
        <v>195.85</v>
      </c>
      <c r="F332" s="81">
        <v>148.97</v>
      </c>
      <c r="G332" s="158">
        <f t="shared" ref="G332:G341" si="16">ROUND(E332*F332,2)</f>
        <v>29175.77</v>
      </c>
    </row>
    <row r="333" spans="1:8" ht="25.5" customHeight="1">
      <c r="A333" s="157" t="s">
        <v>782</v>
      </c>
      <c r="B333" s="90" t="s">
        <v>772</v>
      </c>
      <c r="C333" s="87" t="s">
        <v>783</v>
      </c>
      <c r="D333" s="34" t="s">
        <v>42</v>
      </c>
      <c r="E333" s="72">
        <v>119.33500000000001</v>
      </c>
      <c r="F333" s="81">
        <v>149.9</v>
      </c>
      <c r="G333" s="158">
        <f t="shared" si="16"/>
        <v>17888.32</v>
      </c>
    </row>
    <row r="334" spans="1:8" ht="25.5" customHeight="1">
      <c r="A334" s="157" t="s">
        <v>784</v>
      </c>
      <c r="B334" s="69" t="s">
        <v>785</v>
      </c>
      <c r="C334" s="87" t="s">
        <v>786</v>
      </c>
      <c r="D334" s="34" t="s">
        <v>42</v>
      </c>
      <c r="E334" s="72">
        <v>119.33500000000001</v>
      </c>
      <c r="F334" s="81">
        <v>38.130000000000003</v>
      </c>
      <c r="G334" s="169">
        <f t="shared" si="16"/>
        <v>4550.24</v>
      </c>
    </row>
    <row r="335" spans="1:8" ht="25.5" customHeight="1">
      <c r="A335" s="157" t="s">
        <v>787</v>
      </c>
      <c r="B335" s="69" t="s">
        <v>788</v>
      </c>
      <c r="C335" s="87" t="s">
        <v>789</v>
      </c>
      <c r="D335" s="34" t="s">
        <v>42</v>
      </c>
      <c r="E335" s="72">
        <v>47.25</v>
      </c>
      <c r="F335" s="81">
        <v>62.28</v>
      </c>
      <c r="G335" s="169">
        <f>ROUND(E335*F335,2)</f>
        <v>2942.73</v>
      </c>
    </row>
    <row r="336" spans="1:8" ht="12.75" customHeight="1">
      <c r="A336" s="157" t="s">
        <v>790</v>
      </c>
      <c r="B336" s="69" t="s">
        <v>772</v>
      </c>
      <c r="C336" s="87" t="s">
        <v>791</v>
      </c>
      <c r="D336" s="34" t="s">
        <v>792</v>
      </c>
      <c r="E336" s="72">
        <v>16.599999999999998</v>
      </c>
      <c r="F336" s="81">
        <v>52.5</v>
      </c>
      <c r="G336" s="169">
        <f t="shared" si="16"/>
        <v>871.5</v>
      </c>
    </row>
    <row r="337" spans="1:8" ht="12.75" customHeight="1">
      <c r="A337" s="157" t="s">
        <v>793</v>
      </c>
      <c r="B337" s="69" t="s">
        <v>772</v>
      </c>
      <c r="C337" s="87" t="s">
        <v>794</v>
      </c>
      <c r="D337" s="34" t="s">
        <v>792</v>
      </c>
      <c r="E337" s="72">
        <v>27.5</v>
      </c>
      <c r="F337" s="81">
        <v>41.69</v>
      </c>
      <c r="G337" s="169">
        <f t="shared" si="16"/>
        <v>1146.48</v>
      </c>
    </row>
    <row r="338" spans="1:8" ht="25.5" customHeight="1">
      <c r="A338" s="157" t="s">
        <v>795</v>
      </c>
      <c r="B338" s="69" t="s">
        <v>772</v>
      </c>
      <c r="C338" s="87" t="s">
        <v>796</v>
      </c>
      <c r="D338" s="34" t="s">
        <v>42</v>
      </c>
      <c r="E338" s="72">
        <v>3.0030000000000001</v>
      </c>
      <c r="F338" s="81">
        <v>360</v>
      </c>
      <c r="G338" s="169">
        <f t="shared" si="16"/>
        <v>1081.08</v>
      </c>
    </row>
    <row r="339" spans="1:8" ht="38.25" customHeight="1">
      <c r="A339" s="157" t="s">
        <v>797</v>
      </c>
      <c r="B339" s="69" t="s">
        <v>48</v>
      </c>
      <c r="C339" s="87" t="s">
        <v>798</v>
      </c>
      <c r="D339" s="34" t="s">
        <v>792</v>
      </c>
      <c r="E339" s="72">
        <v>151.94</v>
      </c>
      <c r="F339" s="81">
        <v>14.9</v>
      </c>
      <c r="G339" s="169">
        <f t="shared" si="16"/>
        <v>2263.91</v>
      </c>
    </row>
    <row r="340" spans="1:8" ht="38.25" customHeight="1">
      <c r="A340" s="157" t="s">
        <v>799</v>
      </c>
      <c r="B340" s="69" t="s">
        <v>788</v>
      </c>
      <c r="C340" s="87" t="s">
        <v>800</v>
      </c>
      <c r="D340" s="34" t="s">
        <v>792</v>
      </c>
      <c r="E340" s="72">
        <v>12.3</v>
      </c>
      <c r="F340" s="81">
        <v>6.23</v>
      </c>
      <c r="G340" s="169">
        <f t="shared" si="16"/>
        <v>76.63</v>
      </c>
    </row>
    <row r="341" spans="1:8" ht="38.25" customHeight="1">
      <c r="A341" s="157" t="s">
        <v>801</v>
      </c>
      <c r="B341" s="69" t="s">
        <v>772</v>
      </c>
      <c r="C341" s="87" t="s">
        <v>802</v>
      </c>
      <c r="D341" s="34" t="s">
        <v>792</v>
      </c>
      <c r="E341" s="72">
        <v>119.17999999999998</v>
      </c>
      <c r="F341" s="81">
        <v>22.9</v>
      </c>
      <c r="G341" s="158">
        <f t="shared" si="16"/>
        <v>2729.22</v>
      </c>
    </row>
    <row r="342" spans="1:8" ht="12.75" customHeight="1">
      <c r="A342" s="155"/>
      <c r="B342" s="69"/>
      <c r="C342" s="94"/>
      <c r="D342" s="34"/>
      <c r="E342" s="72"/>
      <c r="F342" s="81"/>
      <c r="G342" s="158"/>
    </row>
    <row r="343" spans="1:8" ht="12.75" customHeight="1">
      <c r="A343" s="155" t="s">
        <v>803</v>
      </c>
      <c r="B343" s="69"/>
      <c r="C343" s="94" t="s">
        <v>804</v>
      </c>
      <c r="D343" s="34"/>
      <c r="E343" s="72"/>
      <c r="F343" s="81"/>
      <c r="G343" s="158"/>
    </row>
    <row r="344" spans="1:8" ht="25.5" customHeight="1">
      <c r="A344" s="157" t="s">
        <v>805</v>
      </c>
      <c r="B344" s="69" t="s">
        <v>788</v>
      </c>
      <c r="C344" s="87" t="s">
        <v>789</v>
      </c>
      <c r="D344" s="34" t="s">
        <v>42</v>
      </c>
      <c r="E344" s="72">
        <v>137</v>
      </c>
      <c r="F344" s="81">
        <v>62.28</v>
      </c>
      <c r="G344" s="169">
        <f>ROUND(E344*F344,2)</f>
        <v>8532.36</v>
      </c>
    </row>
    <row r="345" spans="1:8">
      <c r="A345" s="168" t="s">
        <v>806</v>
      </c>
      <c r="B345" s="88"/>
      <c r="C345" s="88"/>
      <c r="D345" s="88"/>
      <c r="E345" s="88"/>
      <c r="F345" s="88"/>
      <c r="G345" s="170">
        <f>SUM(G314:G344)</f>
        <v>340378.47999999992</v>
      </c>
    </row>
    <row r="346" spans="1:8" ht="12.75" customHeight="1">
      <c r="A346" s="155"/>
      <c r="B346" s="69"/>
      <c r="C346" s="94"/>
      <c r="D346" s="34"/>
      <c r="E346" s="72"/>
      <c r="F346" s="81"/>
      <c r="G346" s="171"/>
    </row>
    <row r="347" spans="1:8" ht="12.75" customHeight="1">
      <c r="A347" s="155" t="s">
        <v>807</v>
      </c>
      <c r="B347" s="69"/>
      <c r="C347" s="94" t="s">
        <v>808</v>
      </c>
      <c r="D347" s="34"/>
      <c r="E347" s="72"/>
      <c r="F347" s="81"/>
      <c r="G347" s="158"/>
    </row>
    <row r="348" spans="1:8" ht="25.5" customHeight="1">
      <c r="A348" s="157" t="s">
        <v>809</v>
      </c>
      <c r="B348" s="69" t="s">
        <v>810</v>
      </c>
      <c r="C348" s="87" t="s">
        <v>811</v>
      </c>
      <c r="D348" s="34" t="s">
        <v>42</v>
      </c>
      <c r="E348" s="72">
        <v>395.49</v>
      </c>
      <c r="F348" s="81">
        <v>39.9</v>
      </c>
      <c r="G348" s="158">
        <f t="shared" ref="G348:G352" si="17">ROUND(E348*F348,2)</f>
        <v>15780.05</v>
      </c>
      <c r="H348" s="44"/>
    </row>
    <row r="349" spans="1:8" ht="25.5" customHeight="1">
      <c r="A349" s="157" t="s">
        <v>812</v>
      </c>
      <c r="B349" s="69" t="s">
        <v>813</v>
      </c>
      <c r="C349" s="87" t="s">
        <v>814</v>
      </c>
      <c r="D349" s="34" t="s">
        <v>42</v>
      </c>
      <c r="E349" s="72">
        <v>395.49</v>
      </c>
      <c r="F349" s="81">
        <v>39.700000000000003</v>
      </c>
      <c r="G349" s="158">
        <f t="shared" si="17"/>
        <v>15700.95</v>
      </c>
      <c r="H349" s="44"/>
    </row>
    <row r="350" spans="1:8" ht="25.5" customHeight="1">
      <c r="A350" s="157" t="s">
        <v>815</v>
      </c>
      <c r="B350" s="69" t="s">
        <v>816</v>
      </c>
      <c r="C350" s="87" t="s">
        <v>817</v>
      </c>
      <c r="D350" s="34" t="s">
        <v>792</v>
      </c>
      <c r="E350" s="72">
        <v>33.300000000000004</v>
      </c>
      <c r="F350" s="81">
        <v>37.79</v>
      </c>
      <c r="G350" s="158">
        <f t="shared" si="17"/>
        <v>1258.4100000000001</v>
      </c>
      <c r="H350" s="44"/>
    </row>
    <row r="351" spans="1:8" ht="25.5" customHeight="1">
      <c r="A351" s="157" t="s">
        <v>818</v>
      </c>
      <c r="B351" s="69" t="s">
        <v>819</v>
      </c>
      <c r="C351" s="87" t="s">
        <v>820</v>
      </c>
      <c r="D351" s="34" t="s">
        <v>42</v>
      </c>
      <c r="E351" s="72">
        <v>78.45</v>
      </c>
      <c r="F351" s="81">
        <v>28.87</v>
      </c>
      <c r="G351" s="158">
        <f t="shared" si="17"/>
        <v>2264.85</v>
      </c>
      <c r="H351" s="44"/>
    </row>
    <row r="352" spans="1:8" ht="25.5" customHeight="1">
      <c r="A352" s="157" t="s">
        <v>821</v>
      </c>
      <c r="B352" s="69" t="s">
        <v>822</v>
      </c>
      <c r="C352" s="87" t="s">
        <v>823</v>
      </c>
      <c r="D352" s="34" t="s">
        <v>42</v>
      </c>
      <c r="E352" s="72">
        <v>181.94</v>
      </c>
      <c r="F352" s="81">
        <v>22.13</v>
      </c>
      <c r="G352" s="158">
        <f t="shared" si="17"/>
        <v>4026.33</v>
      </c>
      <c r="H352" s="44"/>
    </row>
    <row r="353" spans="1:13" ht="12.75" customHeight="1">
      <c r="A353" s="168" t="s">
        <v>824</v>
      </c>
      <c r="B353" s="88"/>
      <c r="C353" s="88"/>
      <c r="D353" s="88"/>
      <c r="E353" s="88"/>
      <c r="F353" s="88"/>
      <c r="G353" s="172">
        <f>SUM(G347:G352)</f>
        <v>39030.590000000004</v>
      </c>
    </row>
    <row r="354" spans="1:13" s="53" customFormat="1" ht="12.75" customHeight="1">
      <c r="A354" s="155"/>
      <c r="B354" s="69"/>
      <c r="C354" s="94"/>
      <c r="D354" s="34"/>
      <c r="E354" s="72"/>
      <c r="F354" s="81"/>
      <c r="G354" s="173"/>
    </row>
    <row r="355" spans="1:13" ht="12.75" customHeight="1">
      <c r="A355" s="155" t="s">
        <v>825</v>
      </c>
      <c r="B355" s="69"/>
      <c r="C355" s="94" t="s">
        <v>826</v>
      </c>
      <c r="D355" s="34"/>
      <c r="E355" s="72"/>
      <c r="F355" s="81"/>
      <c r="G355" s="156"/>
    </row>
    <row r="356" spans="1:13" ht="12.75" customHeight="1">
      <c r="A356" s="155" t="s">
        <v>827</v>
      </c>
      <c r="B356" s="69"/>
      <c r="C356" s="94" t="s">
        <v>828</v>
      </c>
      <c r="D356" s="34"/>
      <c r="E356" s="72"/>
      <c r="F356" s="81"/>
      <c r="G356" s="156"/>
    </row>
    <row r="357" spans="1:13" ht="25.5" customHeight="1">
      <c r="A357" s="157" t="s">
        <v>829</v>
      </c>
      <c r="B357" s="69" t="s">
        <v>830</v>
      </c>
      <c r="C357" s="87" t="s">
        <v>831</v>
      </c>
      <c r="D357" s="34" t="s">
        <v>42</v>
      </c>
      <c r="E357" s="72">
        <v>7.1999999999999993</v>
      </c>
      <c r="F357" s="81">
        <v>473.03</v>
      </c>
      <c r="G357" s="158">
        <f t="shared" ref="G357:G362" si="18">ROUND(E357*F357,2)</f>
        <v>3405.82</v>
      </c>
    </row>
    <row r="358" spans="1:13" ht="25.5" customHeight="1">
      <c r="A358" s="157" t="s">
        <v>832</v>
      </c>
      <c r="B358" s="69">
        <v>68052</v>
      </c>
      <c r="C358" s="87" t="s">
        <v>833</v>
      </c>
      <c r="D358" s="34" t="s">
        <v>42</v>
      </c>
      <c r="E358" s="72">
        <v>3.8400000000000007</v>
      </c>
      <c r="F358" s="81">
        <v>374.5</v>
      </c>
      <c r="G358" s="158">
        <f t="shared" si="18"/>
        <v>1438.08</v>
      </c>
      <c r="H358" s="97"/>
      <c r="I358" s="97"/>
      <c r="J358" s="97"/>
      <c r="K358" s="97"/>
      <c r="L358" s="97"/>
      <c r="M358" s="97"/>
    </row>
    <row r="359" spans="1:13" s="99" customFormat="1" ht="25.5" customHeight="1">
      <c r="A359" s="157" t="s">
        <v>834</v>
      </c>
      <c r="B359" s="69" t="s">
        <v>772</v>
      </c>
      <c r="C359" s="87" t="s">
        <v>835</v>
      </c>
      <c r="D359" s="34" t="s">
        <v>42</v>
      </c>
      <c r="E359" s="72">
        <v>1.2800000000000002</v>
      </c>
      <c r="F359" s="81">
        <v>16655.21</v>
      </c>
      <c r="G359" s="169">
        <f t="shared" si="18"/>
        <v>21318.67</v>
      </c>
      <c r="H359" s="98"/>
      <c r="I359" s="98"/>
      <c r="J359" s="98"/>
      <c r="K359" s="98"/>
      <c r="L359" s="98"/>
      <c r="M359" s="98"/>
    </row>
    <row r="360" spans="1:13" ht="25.5" customHeight="1">
      <c r="A360" s="157" t="s">
        <v>836</v>
      </c>
      <c r="B360" s="69">
        <v>68052</v>
      </c>
      <c r="C360" s="87" t="s">
        <v>837</v>
      </c>
      <c r="D360" s="34" t="s">
        <v>42</v>
      </c>
      <c r="E360" s="72">
        <v>9.6</v>
      </c>
      <c r="F360" s="81">
        <v>374.5</v>
      </c>
      <c r="G360" s="158">
        <f t="shared" si="18"/>
        <v>3595.2</v>
      </c>
      <c r="H360" s="100"/>
      <c r="I360" s="100"/>
      <c r="J360" s="100"/>
      <c r="K360" s="100"/>
      <c r="L360" s="100"/>
      <c r="M360" s="100"/>
    </row>
    <row r="361" spans="1:13" ht="25.5" customHeight="1">
      <c r="A361" s="157" t="s">
        <v>838</v>
      </c>
      <c r="B361" s="69">
        <v>68052</v>
      </c>
      <c r="C361" s="87" t="s">
        <v>839</v>
      </c>
      <c r="D361" s="34" t="s">
        <v>42</v>
      </c>
      <c r="E361" s="72">
        <v>1.92</v>
      </c>
      <c r="F361" s="81">
        <v>374.5</v>
      </c>
      <c r="G361" s="158">
        <f t="shared" si="18"/>
        <v>719.04</v>
      </c>
      <c r="H361" s="100"/>
      <c r="I361" s="100"/>
      <c r="J361" s="100"/>
      <c r="K361" s="100"/>
      <c r="L361" s="100"/>
      <c r="M361" s="100"/>
    </row>
    <row r="362" spans="1:13" ht="25.5" customHeight="1">
      <c r="A362" s="157" t="s">
        <v>840</v>
      </c>
      <c r="B362" s="69">
        <v>68052</v>
      </c>
      <c r="C362" s="87" t="s">
        <v>841</v>
      </c>
      <c r="D362" s="34" t="s">
        <v>42</v>
      </c>
      <c r="E362" s="72">
        <v>2</v>
      </c>
      <c r="F362" s="81">
        <v>374.5</v>
      </c>
      <c r="G362" s="158">
        <f t="shared" si="18"/>
        <v>749</v>
      </c>
      <c r="H362" s="100"/>
      <c r="I362" s="100"/>
      <c r="J362" s="100"/>
      <c r="K362" s="100"/>
      <c r="L362" s="100"/>
      <c r="M362" s="100"/>
    </row>
    <row r="363" spans="1:13" ht="12.75" customHeight="1">
      <c r="A363" s="155" t="s">
        <v>842</v>
      </c>
      <c r="B363" s="69"/>
      <c r="C363" s="94" t="s">
        <v>843</v>
      </c>
      <c r="D363" s="34"/>
      <c r="E363" s="72"/>
      <c r="F363" s="81"/>
      <c r="G363" s="158"/>
      <c r="H363" s="100"/>
      <c r="I363" s="100"/>
      <c r="J363" s="100"/>
      <c r="K363" s="100"/>
      <c r="L363" s="100"/>
      <c r="M363" s="100"/>
    </row>
    <row r="364" spans="1:13" s="99" customFormat="1" ht="25.5" customHeight="1">
      <c r="A364" s="157" t="s">
        <v>844</v>
      </c>
      <c r="B364" s="69"/>
      <c r="C364" s="87" t="s">
        <v>845</v>
      </c>
      <c r="D364" s="34" t="s">
        <v>42</v>
      </c>
      <c r="E364" s="72">
        <v>6.3000000000000007</v>
      </c>
      <c r="F364" s="81">
        <v>163.25</v>
      </c>
      <c r="G364" s="169">
        <f t="shared" ref="G364:G379" si="19">ROUND(E364*F364,2)</f>
        <v>1028.48</v>
      </c>
      <c r="H364" s="98"/>
      <c r="I364" s="98"/>
      <c r="J364" s="98"/>
      <c r="K364" s="98"/>
      <c r="L364" s="98"/>
      <c r="M364" s="98"/>
    </row>
    <row r="365" spans="1:13" ht="12.75" customHeight="1">
      <c r="A365" s="157" t="s">
        <v>846</v>
      </c>
      <c r="B365" s="69">
        <v>90822</v>
      </c>
      <c r="C365" s="87" t="s">
        <v>847</v>
      </c>
      <c r="D365" s="34" t="s">
        <v>42</v>
      </c>
      <c r="E365" s="72">
        <v>13.440000000000001</v>
      </c>
      <c r="F365" s="81">
        <v>83.6</v>
      </c>
      <c r="G365" s="158">
        <f t="shared" si="19"/>
        <v>1123.58</v>
      </c>
      <c r="H365" s="100"/>
      <c r="I365" s="100"/>
      <c r="J365" s="100"/>
      <c r="K365" s="100"/>
      <c r="L365" s="100"/>
      <c r="M365" s="100"/>
    </row>
    <row r="366" spans="1:13" ht="12.75" customHeight="1">
      <c r="A366" s="157" t="s">
        <v>848</v>
      </c>
      <c r="B366" s="69">
        <v>90822</v>
      </c>
      <c r="C366" s="87" t="s">
        <v>849</v>
      </c>
      <c r="D366" s="34" t="s">
        <v>42</v>
      </c>
      <c r="E366" s="72">
        <v>11.340000000000002</v>
      </c>
      <c r="F366" s="81">
        <v>83.6</v>
      </c>
      <c r="G366" s="158">
        <f t="shared" si="19"/>
        <v>948.02</v>
      </c>
      <c r="H366" s="100"/>
      <c r="I366" s="100"/>
      <c r="J366" s="100"/>
      <c r="K366" s="100"/>
      <c r="L366" s="100"/>
      <c r="M366" s="100"/>
    </row>
    <row r="367" spans="1:13" ht="12.75" customHeight="1">
      <c r="A367" s="157" t="s">
        <v>850</v>
      </c>
      <c r="B367" s="69" t="s">
        <v>851</v>
      </c>
      <c r="C367" s="87" t="s">
        <v>852</v>
      </c>
      <c r="D367" s="34" t="s">
        <v>42</v>
      </c>
      <c r="E367" s="72">
        <v>5.67</v>
      </c>
      <c r="F367" s="81">
        <v>294.12</v>
      </c>
      <c r="G367" s="158">
        <f t="shared" si="19"/>
        <v>1667.66</v>
      </c>
    </row>
    <row r="368" spans="1:13" s="99" customFormat="1" ht="12.75" customHeight="1">
      <c r="A368" s="157" t="s">
        <v>853</v>
      </c>
      <c r="B368" s="69">
        <v>91339</v>
      </c>
      <c r="C368" s="87" t="s">
        <v>854</v>
      </c>
      <c r="D368" s="34" t="s">
        <v>42</v>
      </c>
      <c r="E368" s="72">
        <v>5.04</v>
      </c>
      <c r="F368" s="81">
        <v>83.6</v>
      </c>
      <c r="G368" s="169">
        <f t="shared" si="19"/>
        <v>421.34</v>
      </c>
    </row>
    <row r="369" spans="1:7" s="99" customFormat="1" ht="25.5" customHeight="1">
      <c r="A369" s="157" t="s">
        <v>855</v>
      </c>
      <c r="B369" s="69" t="s">
        <v>772</v>
      </c>
      <c r="C369" s="87" t="s">
        <v>856</v>
      </c>
      <c r="D369" s="34" t="s">
        <v>42</v>
      </c>
      <c r="E369" s="72">
        <v>4.2</v>
      </c>
      <c r="F369" s="81">
        <v>392.06</v>
      </c>
      <c r="G369" s="169">
        <f t="shared" si="19"/>
        <v>1646.65</v>
      </c>
    </row>
    <row r="370" spans="1:7" s="99" customFormat="1" ht="25.5" customHeight="1">
      <c r="A370" s="157" t="s">
        <v>857</v>
      </c>
      <c r="B370" s="69" t="s">
        <v>772</v>
      </c>
      <c r="C370" s="87" t="s">
        <v>858</v>
      </c>
      <c r="D370" s="34" t="s">
        <v>42</v>
      </c>
      <c r="E370" s="72">
        <v>4.2</v>
      </c>
      <c r="F370" s="81">
        <v>374.5</v>
      </c>
      <c r="G370" s="169">
        <f t="shared" si="19"/>
        <v>1572.9</v>
      </c>
    </row>
    <row r="371" spans="1:7" s="99" customFormat="1" ht="25.5" customHeight="1">
      <c r="A371" s="157" t="s">
        <v>859</v>
      </c>
      <c r="B371" s="69" t="s">
        <v>772</v>
      </c>
      <c r="C371" s="87" t="s">
        <v>860</v>
      </c>
      <c r="D371" s="34" t="s">
        <v>42</v>
      </c>
      <c r="E371" s="72">
        <v>8.32</v>
      </c>
      <c r="F371" s="81">
        <v>570</v>
      </c>
      <c r="G371" s="169">
        <f t="shared" si="19"/>
        <v>4742.3999999999996</v>
      </c>
    </row>
    <row r="372" spans="1:7" s="99" customFormat="1" ht="25.5" customHeight="1">
      <c r="A372" s="157" t="s">
        <v>861</v>
      </c>
      <c r="B372" s="69" t="s">
        <v>772</v>
      </c>
      <c r="C372" s="87" t="s">
        <v>862</v>
      </c>
      <c r="D372" s="34" t="s">
        <v>42</v>
      </c>
      <c r="E372" s="72">
        <v>10.920000000000002</v>
      </c>
      <c r="F372" s="81">
        <v>570</v>
      </c>
      <c r="G372" s="169">
        <f t="shared" si="19"/>
        <v>6224.4</v>
      </c>
    </row>
    <row r="373" spans="1:7" s="99" customFormat="1" ht="24.75" customHeight="1">
      <c r="A373" s="157" t="s">
        <v>863</v>
      </c>
      <c r="B373" s="69" t="s">
        <v>772</v>
      </c>
      <c r="C373" s="87" t="s">
        <v>864</v>
      </c>
      <c r="D373" s="34" t="s">
        <v>42</v>
      </c>
      <c r="E373" s="72">
        <v>5.04</v>
      </c>
      <c r="F373" s="81">
        <v>1045.6600000000001</v>
      </c>
      <c r="G373" s="169">
        <f t="shared" si="19"/>
        <v>5270.13</v>
      </c>
    </row>
    <row r="374" spans="1:7" s="99" customFormat="1" ht="25.5" customHeight="1">
      <c r="A374" s="157" t="s">
        <v>865</v>
      </c>
      <c r="B374" s="69" t="s">
        <v>772</v>
      </c>
      <c r="C374" s="87" t="s">
        <v>866</v>
      </c>
      <c r="D374" s="34" t="s">
        <v>42</v>
      </c>
      <c r="E374" s="72">
        <v>8.4</v>
      </c>
      <c r="F374" s="81">
        <v>1045.6600000000001</v>
      </c>
      <c r="G374" s="169">
        <f t="shared" si="19"/>
        <v>8783.5400000000009</v>
      </c>
    </row>
    <row r="375" spans="1:7" s="99" customFormat="1" ht="25.5" customHeight="1">
      <c r="A375" s="157" t="s">
        <v>867</v>
      </c>
      <c r="B375" s="69" t="s">
        <v>772</v>
      </c>
      <c r="C375" s="87" t="s">
        <v>868</v>
      </c>
      <c r="D375" s="34" t="s">
        <v>42</v>
      </c>
      <c r="E375" s="72">
        <v>3.1500000000000004</v>
      </c>
      <c r="F375" s="81">
        <v>1045.6600000000001</v>
      </c>
      <c r="G375" s="169">
        <f>ROUND(E375*F375,2)</f>
        <v>3293.83</v>
      </c>
    </row>
    <row r="376" spans="1:7" s="99" customFormat="1" ht="25.5" customHeight="1">
      <c r="A376" s="157" t="s">
        <v>869</v>
      </c>
      <c r="B376" s="69" t="s">
        <v>772</v>
      </c>
      <c r="C376" s="87" t="s">
        <v>870</v>
      </c>
      <c r="D376" s="34" t="s">
        <v>42</v>
      </c>
      <c r="E376" s="72">
        <v>4.2</v>
      </c>
      <c r="F376" s="81">
        <v>1045.6600000000001</v>
      </c>
      <c r="G376" s="169">
        <f t="shared" ref="G376" si="20">ROUND(E376*F376,2)</f>
        <v>4391.7700000000004</v>
      </c>
    </row>
    <row r="377" spans="1:7" ht="12.75" customHeight="1">
      <c r="A377" s="155"/>
      <c r="B377" s="69"/>
      <c r="C377" s="94"/>
      <c r="D377" s="34"/>
      <c r="E377" s="72"/>
      <c r="F377" s="81"/>
      <c r="G377" s="158"/>
    </row>
    <row r="378" spans="1:7" ht="12.75" customHeight="1">
      <c r="A378" s="155" t="s">
        <v>871</v>
      </c>
      <c r="B378" s="69"/>
      <c r="C378" s="94" t="s">
        <v>872</v>
      </c>
      <c r="D378" s="34"/>
      <c r="E378" s="72"/>
      <c r="F378" s="81"/>
      <c r="G378" s="158"/>
    </row>
    <row r="379" spans="1:7" ht="25.5" customHeight="1">
      <c r="A379" s="157" t="s">
        <v>873</v>
      </c>
      <c r="B379" s="69" t="s">
        <v>874</v>
      </c>
      <c r="C379" s="87" t="s">
        <v>875</v>
      </c>
      <c r="D379" s="34" t="s">
        <v>42</v>
      </c>
      <c r="E379" s="72">
        <v>53.55</v>
      </c>
      <c r="F379" s="81">
        <v>19.72</v>
      </c>
      <c r="G379" s="158">
        <f t="shared" si="19"/>
        <v>1056.01</v>
      </c>
    </row>
    <row r="380" spans="1:7" ht="12.75" customHeight="1">
      <c r="A380" s="168" t="s">
        <v>876</v>
      </c>
      <c r="B380" s="88"/>
      <c r="C380" s="88"/>
      <c r="D380" s="88"/>
      <c r="E380" s="88"/>
      <c r="F380" s="88"/>
      <c r="G380" s="160">
        <f>SUM(G355:G379)</f>
        <v>73396.52</v>
      </c>
    </row>
    <row r="381" spans="1:7" s="53" customFormat="1" ht="12.75" customHeight="1">
      <c r="A381" s="155"/>
      <c r="B381" s="69"/>
      <c r="C381" s="94"/>
      <c r="D381" s="34"/>
      <c r="E381" s="72"/>
      <c r="F381" s="81"/>
      <c r="G381" s="173"/>
    </row>
    <row r="382" spans="1:7" ht="12.75" customHeight="1">
      <c r="A382" s="155" t="s">
        <v>877</v>
      </c>
      <c r="B382" s="69"/>
      <c r="C382" s="94" t="s">
        <v>878</v>
      </c>
      <c r="D382" s="34"/>
      <c r="E382" s="72"/>
      <c r="F382" s="81"/>
      <c r="G382" s="156"/>
    </row>
    <row r="383" spans="1:7" ht="12.75" customHeight="1">
      <c r="A383" s="155" t="s">
        <v>879</v>
      </c>
      <c r="B383" s="69"/>
      <c r="C383" s="94" t="s">
        <v>880</v>
      </c>
      <c r="D383" s="34"/>
      <c r="E383" s="72"/>
      <c r="F383" s="81"/>
      <c r="G383" s="156"/>
    </row>
    <row r="384" spans="1:7" ht="25.5" customHeight="1">
      <c r="A384" s="157" t="s">
        <v>881</v>
      </c>
      <c r="B384" s="69" t="s">
        <v>882</v>
      </c>
      <c r="C384" s="87" t="s">
        <v>883</v>
      </c>
      <c r="D384" s="34" t="s">
        <v>42</v>
      </c>
      <c r="E384" s="72">
        <v>1297.5700000000002</v>
      </c>
      <c r="F384" s="81">
        <v>10.32</v>
      </c>
      <c r="G384" s="158">
        <f t="shared" ref="G384" si="21">ROUND(E384*F384,2)</f>
        <v>13390.92</v>
      </c>
    </row>
    <row r="385" spans="1:7" s="99" customFormat="1" ht="12.75" customHeight="1">
      <c r="A385" s="157" t="s">
        <v>884</v>
      </c>
      <c r="B385" s="69" t="s">
        <v>48</v>
      </c>
      <c r="C385" s="87" t="s">
        <v>885</v>
      </c>
      <c r="D385" s="34" t="s">
        <v>42</v>
      </c>
      <c r="E385" s="72">
        <v>833.02</v>
      </c>
      <c r="F385" s="81">
        <v>8.65</v>
      </c>
      <c r="G385" s="169">
        <f>ROUND(E385*F385,2)</f>
        <v>7205.62</v>
      </c>
    </row>
    <row r="386" spans="1:7" s="99" customFormat="1" ht="12.75" customHeight="1">
      <c r="A386" s="157" t="s">
        <v>886</v>
      </c>
      <c r="B386" s="69" t="s">
        <v>48</v>
      </c>
      <c r="C386" s="87" t="s">
        <v>887</v>
      </c>
      <c r="D386" s="34" t="s">
        <v>42</v>
      </c>
      <c r="E386" s="72">
        <v>356.44</v>
      </c>
      <c r="F386" s="81">
        <v>8.65</v>
      </c>
      <c r="G386" s="174">
        <f>ROUND(E386*F386,2)</f>
        <v>3083.21</v>
      </c>
    </row>
    <row r="387" spans="1:7" s="99" customFormat="1" ht="12.75" customHeight="1">
      <c r="A387" s="157" t="s">
        <v>888</v>
      </c>
      <c r="B387" s="69" t="s">
        <v>48</v>
      </c>
      <c r="C387" s="87" t="s">
        <v>889</v>
      </c>
      <c r="D387" s="34" t="s">
        <v>42</v>
      </c>
      <c r="E387" s="72">
        <v>244.8</v>
      </c>
      <c r="F387" s="81">
        <v>9.3800000000000008</v>
      </c>
      <c r="G387" s="169">
        <f>ROUND(E387*F387,2)</f>
        <v>2296.2199999999998</v>
      </c>
    </row>
    <row r="388" spans="1:7" ht="12.75" customHeight="1">
      <c r="A388" s="157" t="s">
        <v>890</v>
      </c>
      <c r="B388" s="69" t="s">
        <v>891</v>
      </c>
      <c r="C388" s="87" t="s">
        <v>892</v>
      </c>
      <c r="D388" s="34" t="s">
        <v>42</v>
      </c>
      <c r="E388" s="72">
        <v>43.173000000000002</v>
      </c>
      <c r="F388" s="81">
        <v>8.49</v>
      </c>
      <c r="G388" s="158">
        <f>ROUND(E388*F388,2)</f>
        <v>366.54</v>
      </c>
    </row>
    <row r="389" spans="1:7" ht="12.75" customHeight="1">
      <c r="A389" s="155"/>
      <c r="B389" s="69"/>
      <c r="C389" s="94"/>
      <c r="D389" s="34"/>
      <c r="E389" s="72"/>
      <c r="F389" s="81"/>
      <c r="G389" s="158"/>
    </row>
    <row r="390" spans="1:7" ht="12.75" customHeight="1">
      <c r="A390" s="155" t="s">
        <v>893</v>
      </c>
      <c r="B390" s="69"/>
      <c r="C390" s="94" t="s">
        <v>894</v>
      </c>
      <c r="D390" s="34"/>
      <c r="E390" s="72"/>
      <c r="F390" s="81"/>
      <c r="G390" s="158"/>
    </row>
    <row r="391" spans="1:7" ht="25.5" customHeight="1">
      <c r="A391" s="157" t="s">
        <v>895</v>
      </c>
      <c r="B391" s="69" t="s">
        <v>882</v>
      </c>
      <c r="C391" s="87" t="s">
        <v>883</v>
      </c>
      <c r="D391" s="34" t="s">
        <v>42</v>
      </c>
      <c r="E391" s="72">
        <v>476.84999999999991</v>
      </c>
      <c r="F391" s="81">
        <v>10.32</v>
      </c>
      <c r="G391" s="158">
        <f>ROUND(E391*F391,2)</f>
        <v>4921.09</v>
      </c>
    </row>
    <row r="392" spans="1:7" ht="12.75" customHeight="1">
      <c r="A392" s="157" t="s">
        <v>896</v>
      </c>
      <c r="B392" s="69" t="s">
        <v>891</v>
      </c>
      <c r="C392" s="87" t="s">
        <v>892</v>
      </c>
      <c r="D392" s="34" t="s">
        <v>42</v>
      </c>
      <c r="E392" s="72">
        <v>476.84999999999991</v>
      </c>
      <c r="F392" s="81">
        <v>8.49</v>
      </c>
      <c r="G392" s="158">
        <f>ROUND(E392*F392,2)</f>
        <v>4048.46</v>
      </c>
    </row>
    <row r="393" spans="1:7" ht="12.75" customHeight="1">
      <c r="A393" s="168" t="s">
        <v>897</v>
      </c>
      <c r="B393" s="88"/>
      <c r="C393" s="88"/>
      <c r="D393" s="88"/>
      <c r="E393" s="88"/>
      <c r="F393" s="88"/>
      <c r="G393" s="103">
        <f>SUM(G383:G392)</f>
        <v>35312.060000000005</v>
      </c>
    </row>
    <row r="394" spans="1:7" s="53" customFormat="1" ht="12.75" customHeight="1">
      <c r="A394" s="155"/>
      <c r="B394" s="69"/>
      <c r="C394" s="94"/>
      <c r="D394" s="34"/>
      <c r="E394" s="72"/>
      <c r="F394" s="81"/>
      <c r="G394" s="101"/>
    </row>
    <row r="395" spans="1:7" s="53" customFormat="1" ht="12.75" customHeight="1">
      <c r="A395" s="155" t="s">
        <v>898</v>
      </c>
      <c r="B395" s="69"/>
      <c r="C395" s="94" t="s">
        <v>899</v>
      </c>
      <c r="D395" s="34"/>
      <c r="E395" s="72"/>
      <c r="F395" s="81"/>
      <c r="G395" s="175"/>
    </row>
    <row r="396" spans="1:7" s="53" customFormat="1" ht="25.5" customHeight="1">
      <c r="A396" s="157" t="s">
        <v>900</v>
      </c>
      <c r="B396" s="69" t="s">
        <v>772</v>
      </c>
      <c r="C396" s="87" t="s">
        <v>901</v>
      </c>
      <c r="D396" s="34" t="s">
        <v>143</v>
      </c>
      <c r="E396" s="72">
        <v>1</v>
      </c>
      <c r="F396" s="81">
        <v>2600</v>
      </c>
      <c r="G396" s="102">
        <f t="shared" ref="G396:G416" si="22">ROUND(E396*F396,2)</f>
        <v>2600</v>
      </c>
    </row>
    <row r="397" spans="1:7" s="53" customFormat="1" ht="25.5" customHeight="1">
      <c r="A397" s="157" t="s">
        <v>902</v>
      </c>
      <c r="B397" s="69" t="s">
        <v>772</v>
      </c>
      <c r="C397" s="87" t="s">
        <v>903</v>
      </c>
      <c r="D397" s="34" t="s">
        <v>143</v>
      </c>
      <c r="E397" s="72">
        <v>1</v>
      </c>
      <c r="F397" s="81">
        <v>2600</v>
      </c>
      <c r="G397" s="102">
        <f t="shared" si="22"/>
        <v>2600</v>
      </c>
    </row>
    <row r="398" spans="1:7" s="53" customFormat="1" ht="12.75" customHeight="1">
      <c r="A398" s="157" t="s">
        <v>904</v>
      </c>
      <c r="B398" s="69" t="s">
        <v>772</v>
      </c>
      <c r="C398" s="87" t="s">
        <v>905</v>
      </c>
      <c r="D398" s="34" t="s">
        <v>143</v>
      </c>
      <c r="E398" s="72">
        <v>2</v>
      </c>
      <c r="F398" s="81">
        <v>1250</v>
      </c>
      <c r="G398" s="102">
        <f t="shared" si="22"/>
        <v>2500</v>
      </c>
    </row>
    <row r="399" spans="1:7" s="53" customFormat="1" ht="12.75" customHeight="1">
      <c r="A399" s="157" t="s">
        <v>906</v>
      </c>
      <c r="B399" s="69" t="s">
        <v>772</v>
      </c>
      <c r="C399" s="87" t="s">
        <v>907</v>
      </c>
      <c r="D399" s="34" t="s">
        <v>143</v>
      </c>
      <c r="E399" s="72">
        <v>2</v>
      </c>
      <c r="F399" s="81">
        <v>1250</v>
      </c>
      <c r="G399" s="102">
        <f t="shared" si="22"/>
        <v>2500</v>
      </c>
    </row>
    <row r="400" spans="1:7" s="53" customFormat="1" ht="12.75" customHeight="1">
      <c r="A400" s="157" t="s">
        <v>908</v>
      </c>
      <c r="B400" s="69" t="s">
        <v>772</v>
      </c>
      <c r="C400" s="87" t="s">
        <v>909</v>
      </c>
      <c r="D400" s="34" t="s">
        <v>143</v>
      </c>
      <c r="E400" s="72">
        <v>2</v>
      </c>
      <c r="F400" s="81">
        <v>250</v>
      </c>
      <c r="G400" s="102">
        <f t="shared" si="22"/>
        <v>500</v>
      </c>
    </row>
    <row r="401" spans="1:7" s="53" customFormat="1" ht="38.25" customHeight="1">
      <c r="A401" s="157" t="s">
        <v>910</v>
      </c>
      <c r="B401" s="69" t="s">
        <v>772</v>
      </c>
      <c r="C401" s="87" t="s">
        <v>911</v>
      </c>
      <c r="D401" s="34" t="s">
        <v>143</v>
      </c>
      <c r="E401" s="72">
        <v>1</v>
      </c>
      <c r="F401" s="81">
        <v>360</v>
      </c>
      <c r="G401" s="102">
        <f t="shared" si="22"/>
        <v>360</v>
      </c>
    </row>
    <row r="402" spans="1:7" s="53" customFormat="1" ht="38.25" customHeight="1">
      <c r="A402" s="157" t="s">
        <v>912</v>
      </c>
      <c r="B402" s="69" t="s">
        <v>772</v>
      </c>
      <c r="C402" s="87" t="s">
        <v>913</v>
      </c>
      <c r="D402" s="34" t="s">
        <v>143</v>
      </c>
      <c r="E402" s="72">
        <v>1</v>
      </c>
      <c r="F402" s="81">
        <v>360</v>
      </c>
      <c r="G402" s="102">
        <f t="shared" si="22"/>
        <v>360</v>
      </c>
    </row>
    <row r="403" spans="1:7" s="53" customFormat="1" ht="12.75" customHeight="1">
      <c r="A403" s="157" t="s">
        <v>914</v>
      </c>
      <c r="B403" s="69" t="s">
        <v>772</v>
      </c>
      <c r="C403" s="87" t="s">
        <v>915</v>
      </c>
      <c r="D403" s="34" t="s">
        <v>89</v>
      </c>
      <c r="E403" s="72">
        <v>48</v>
      </c>
      <c r="F403" s="81">
        <v>29.45</v>
      </c>
      <c r="G403" s="102">
        <f t="shared" si="22"/>
        <v>1413.6</v>
      </c>
    </row>
    <row r="404" spans="1:7" s="53" customFormat="1" ht="12.75" customHeight="1">
      <c r="A404" s="157" t="s">
        <v>916</v>
      </c>
      <c r="B404" s="69" t="s">
        <v>772</v>
      </c>
      <c r="C404" s="87" t="s">
        <v>917</v>
      </c>
      <c r="D404" s="34" t="s">
        <v>89</v>
      </c>
      <c r="E404" s="72">
        <v>164</v>
      </c>
      <c r="F404" s="81">
        <v>42.3</v>
      </c>
      <c r="G404" s="102">
        <f t="shared" si="22"/>
        <v>6937.2</v>
      </c>
    </row>
    <row r="405" spans="1:7" s="53" customFormat="1" ht="12.75" customHeight="1">
      <c r="A405" s="157" t="s">
        <v>918</v>
      </c>
      <c r="B405" s="69" t="s">
        <v>772</v>
      </c>
      <c r="C405" s="87" t="s">
        <v>919</v>
      </c>
      <c r="D405" s="34" t="s">
        <v>627</v>
      </c>
      <c r="E405" s="72">
        <v>4</v>
      </c>
      <c r="F405" s="81">
        <v>135</v>
      </c>
      <c r="G405" s="102">
        <f t="shared" si="22"/>
        <v>540</v>
      </c>
    </row>
    <row r="406" spans="1:7" s="53" customFormat="1" ht="12.75" customHeight="1">
      <c r="A406" s="157" t="s">
        <v>920</v>
      </c>
      <c r="B406" s="69" t="s">
        <v>772</v>
      </c>
      <c r="C406" s="87" t="s">
        <v>921</v>
      </c>
      <c r="D406" s="34" t="s">
        <v>627</v>
      </c>
      <c r="E406" s="72">
        <v>2</v>
      </c>
      <c r="F406" s="81">
        <v>115</v>
      </c>
      <c r="G406" s="102">
        <f t="shared" si="22"/>
        <v>230</v>
      </c>
    </row>
    <row r="407" spans="1:7" s="53" customFormat="1" ht="12.75" customHeight="1">
      <c r="A407" s="157" t="s">
        <v>922</v>
      </c>
      <c r="B407" s="69" t="s">
        <v>772</v>
      </c>
      <c r="C407" s="87" t="s">
        <v>923</v>
      </c>
      <c r="D407" s="34" t="s">
        <v>627</v>
      </c>
      <c r="E407" s="72">
        <v>12</v>
      </c>
      <c r="F407" s="81">
        <v>48</v>
      </c>
      <c r="G407" s="102">
        <f t="shared" si="22"/>
        <v>576</v>
      </c>
    </row>
    <row r="408" spans="1:7" s="53" customFormat="1" ht="12.75" customHeight="1">
      <c r="A408" s="157" t="s">
        <v>924</v>
      </c>
      <c r="B408" s="69" t="s">
        <v>772</v>
      </c>
      <c r="C408" s="87" t="s">
        <v>925</v>
      </c>
      <c r="D408" s="34" t="s">
        <v>627</v>
      </c>
      <c r="E408" s="72">
        <v>12</v>
      </c>
      <c r="F408" s="81">
        <v>48</v>
      </c>
      <c r="G408" s="102">
        <f t="shared" si="22"/>
        <v>576</v>
      </c>
    </row>
    <row r="409" spans="1:7" s="53" customFormat="1" ht="25.5" customHeight="1">
      <c r="A409" s="157" t="s">
        <v>926</v>
      </c>
      <c r="B409" s="69" t="s">
        <v>772</v>
      </c>
      <c r="C409" s="87" t="s">
        <v>927</v>
      </c>
      <c r="D409" s="34" t="s">
        <v>143</v>
      </c>
      <c r="E409" s="72">
        <v>1</v>
      </c>
      <c r="F409" s="81">
        <v>690</v>
      </c>
      <c r="G409" s="102">
        <f t="shared" si="22"/>
        <v>690</v>
      </c>
    </row>
    <row r="410" spans="1:7" s="53" customFormat="1" ht="25.5" customHeight="1">
      <c r="A410" s="157" t="s">
        <v>928</v>
      </c>
      <c r="B410" s="69" t="s">
        <v>772</v>
      </c>
      <c r="C410" s="87" t="s">
        <v>929</v>
      </c>
      <c r="D410" s="34" t="s">
        <v>143</v>
      </c>
      <c r="E410" s="72">
        <v>1</v>
      </c>
      <c r="F410" s="81">
        <v>690</v>
      </c>
      <c r="G410" s="102">
        <f t="shared" si="22"/>
        <v>690</v>
      </c>
    </row>
    <row r="411" spans="1:7" s="53" customFormat="1" ht="12.75" customHeight="1">
      <c r="A411" s="157" t="s">
        <v>930</v>
      </c>
      <c r="B411" s="69" t="s">
        <v>772</v>
      </c>
      <c r="C411" s="87" t="s">
        <v>931</v>
      </c>
      <c r="D411" s="34" t="s">
        <v>627</v>
      </c>
      <c r="E411" s="72">
        <v>12</v>
      </c>
      <c r="F411" s="81">
        <v>6.5</v>
      </c>
      <c r="G411" s="102">
        <f t="shared" si="22"/>
        <v>78</v>
      </c>
    </row>
    <row r="412" spans="1:7" s="53" customFormat="1" ht="12.75" customHeight="1">
      <c r="A412" s="157" t="s">
        <v>932</v>
      </c>
      <c r="B412" s="69" t="s">
        <v>772</v>
      </c>
      <c r="C412" s="87" t="s">
        <v>933</v>
      </c>
      <c r="D412" s="34" t="s">
        <v>627</v>
      </c>
      <c r="E412" s="72">
        <v>14</v>
      </c>
      <c r="F412" s="81">
        <v>4.5</v>
      </c>
      <c r="G412" s="101">
        <f t="shared" si="22"/>
        <v>63</v>
      </c>
    </row>
    <row r="413" spans="1:7" s="53" customFormat="1" ht="12.75" customHeight="1">
      <c r="A413" s="157" t="s">
        <v>934</v>
      </c>
      <c r="B413" s="69" t="s">
        <v>772</v>
      </c>
      <c r="C413" s="87" t="s">
        <v>935</v>
      </c>
      <c r="D413" s="34" t="s">
        <v>627</v>
      </c>
      <c r="E413" s="72">
        <v>10</v>
      </c>
      <c r="F413" s="81">
        <v>7</v>
      </c>
      <c r="G413" s="102">
        <f t="shared" si="22"/>
        <v>70</v>
      </c>
    </row>
    <row r="414" spans="1:7" s="53" customFormat="1" ht="12.75" customHeight="1">
      <c r="A414" s="157" t="s">
        <v>936</v>
      </c>
      <c r="B414" s="69" t="s">
        <v>772</v>
      </c>
      <c r="C414" s="87" t="s">
        <v>937</v>
      </c>
      <c r="D414" s="34" t="s">
        <v>627</v>
      </c>
      <c r="E414" s="72">
        <v>56</v>
      </c>
      <c r="F414" s="81">
        <v>6.2</v>
      </c>
      <c r="G414" s="102">
        <f t="shared" si="22"/>
        <v>347.2</v>
      </c>
    </row>
    <row r="415" spans="1:7" s="53" customFormat="1" ht="12.75" customHeight="1">
      <c r="A415" s="157" t="s">
        <v>938</v>
      </c>
      <c r="B415" s="69" t="s">
        <v>772</v>
      </c>
      <c r="C415" s="87" t="s">
        <v>939</v>
      </c>
      <c r="D415" s="34" t="s">
        <v>627</v>
      </c>
      <c r="E415" s="72">
        <v>24</v>
      </c>
      <c r="F415" s="81">
        <v>35</v>
      </c>
      <c r="G415" s="102">
        <f t="shared" si="22"/>
        <v>840</v>
      </c>
    </row>
    <row r="416" spans="1:7" s="53" customFormat="1" ht="25.5" customHeight="1">
      <c r="A416" s="157" t="s">
        <v>940</v>
      </c>
      <c r="B416" s="69" t="s">
        <v>772</v>
      </c>
      <c r="C416" s="87" t="s">
        <v>941</v>
      </c>
      <c r="D416" s="34" t="s">
        <v>627</v>
      </c>
      <c r="E416" s="72">
        <v>24</v>
      </c>
      <c r="F416" s="81">
        <v>54</v>
      </c>
      <c r="G416" s="102">
        <f t="shared" si="22"/>
        <v>1296</v>
      </c>
    </row>
    <row r="417" spans="1:7" s="53" customFormat="1">
      <c r="A417" s="168" t="s">
        <v>942</v>
      </c>
      <c r="B417" s="88"/>
      <c r="C417" s="88"/>
      <c r="D417" s="88"/>
      <c r="E417" s="88"/>
      <c r="F417" s="88"/>
      <c r="G417" s="103">
        <f>SUM(G396:G416)</f>
        <v>25767</v>
      </c>
    </row>
    <row r="418" spans="1:7" s="53" customFormat="1" ht="12.75" customHeight="1">
      <c r="A418" s="155"/>
      <c r="B418" s="69"/>
      <c r="C418" s="94"/>
      <c r="D418" s="34"/>
      <c r="E418" s="72"/>
      <c r="F418" s="81"/>
      <c r="G418" s="104"/>
    </row>
    <row r="419" spans="1:7" s="53" customFormat="1" ht="12.75" customHeight="1">
      <c r="A419" s="155" t="s">
        <v>943</v>
      </c>
      <c r="B419" s="69"/>
      <c r="C419" s="94" t="s">
        <v>944</v>
      </c>
      <c r="D419" s="34"/>
      <c r="E419" s="72"/>
      <c r="F419" s="81"/>
      <c r="G419" s="105"/>
    </row>
    <row r="420" spans="1:7" s="53" customFormat="1" ht="12.75" customHeight="1">
      <c r="A420" s="157" t="s">
        <v>945</v>
      </c>
      <c r="B420" s="69">
        <v>85179</v>
      </c>
      <c r="C420" s="87" t="s">
        <v>946</v>
      </c>
      <c r="D420" s="34" t="s">
        <v>42</v>
      </c>
      <c r="E420" s="72">
        <v>157.97</v>
      </c>
      <c r="F420" s="81">
        <v>9.4</v>
      </c>
      <c r="G420" s="102">
        <f>ROUND(E420*F420,2)</f>
        <v>1484.92</v>
      </c>
    </row>
    <row r="421" spans="1:7" s="107" customFormat="1" ht="12.75" customHeight="1">
      <c r="A421" s="157" t="s">
        <v>947</v>
      </c>
      <c r="B421" s="69" t="s">
        <v>772</v>
      </c>
      <c r="C421" s="87" t="s">
        <v>948</v>
      </c>
      <c r="D421" s="34" t="s">
        <v>143</v>
      </c>
      <c r="E421" s="72">
        <v>56</v>
      </c>
      <c r="F421" s="81">
        <v>45</v>
      </c>
      <c r="G421" s="106">
        <f>ROUND(E421*F421,2)</f>
        <v>2520</v>
      </c>
    </row>
    <row r="422" spans="1:7" s="107" customFormat="1" ht="12.75" customHeight="1">
      <c r="A422" s="157" t="s">
        <v>949</v>
      </c>
      <c r="B422" s="69" t="s">
        <v>772</v>
      </c>
      <c r="C422" s="87" t="s">
        <v>950</v>
      </c>
      <c r="D422" s="34" t="s">
        <v>143</v>
      </c>
      <c r="E422" s="72">
        <v>28</v>
      </c>
      <c r="F422" s="81">
        <v>80</v>
      </c>
      <c r="G422" s="106">
        <f>ROUND(E422*F422,2)</f>
        <v>2240</v>
      </c>
    </row>
    <row r="423" spans="1:7" s="53" customFormat="1">
      <c r="A423" s="168" t="s">
        <v>951</v>
      </c>
      <c r="B423" s="89"/>
      <c r="C423" s="89"/>
      <c r="D423" s="89"/>
      <c r="E423" s="89"/>
      <c r="F423" s="89"/>
      <c r="G423" s="103">
        <f>SUM(G419:G422)</f>
        <v>6244.92</v>
      </c>
    </row>
    <row r="424" spans="1:7" s="53" customFormat="1">
      <c r="A424" s="108"/>
      <c r="B424" s="106"/>
      <c r="C424" s="109"/>
      <c r="D424" s="106"/>
      <c r="E424" s="106"/>
      <c r="F424" s="106"/>
      <c r="G424" s="105"/>
    </row>
    <row r="425" spans="1:7" s="53" customFormat="1">
      <c r="A425" s="165" t="s">
        <v>952</v>
      </c>
      <c r="B425" s="110"/>
      <c r="C425" s="111" t="s">
        <v>953</v>
      </c>
      <c r="D425" s="112"/>
      <c r="E425" s="113"/>
      <c r="F425" s="113"/>
      <c r="G425" s="175"/>
    </row>
    <row r="426" spans="1:7" s="53" customFormat="1">
      <c r="A426" s="164" t="s">
        <v>954</v>
      </c>
      <c r="B426" s="114" t="s">
        <v>955</v>
      </c>
      <c r="C426" s="115" t="s">
        <v>956</v>
      </c>
      <c r="D426" s="51" t="s">
        <v>42</v>
      </c>
      <c r="E426" s="52">
        <v>401.23</v>
      </c>
      <c r="F426" s="52">
        <v>1.79</v>
      </c>
      <c r="G426" s="163">
        <f>ROUND(E426*F426,2)</f>
        <v>718.2</v>
      </c>
    </row>
    <row r="427" spans="1:7" s="53" customFormat="1">
      <c r="A427" s="116" t="s">
        <v>957</v>
      </c>
      <c r="B427" s="117"/>
      <c r="C427" s="118"/>
      <c r="D427" s="117"/>
      <c r="E427" s="117"/>
      <c r="F427" s="117"/>
      <c r="G427" s="103">
        <f>SUM(G426)</f>
        <v>718.2</v>
      </c>
    </row>
    <row r="428" spans="1:7" s="53" customFormat="1">
      <c r="A428" s="176"/>
      <c r="B428" s="119"/>
      <c r="C428" s="120"/>
      <c r="D428" s="119"/>
      <c r="E428" s="119"/>
      <c r="F428" s="119"/>
      <c r="G428" s="177"/>
    </row>
    <row r="429" spans="1:7" s="53" customFormat="1">
      <c r="A429" s="176"/>
      <c r="B429" s="119"/>
      <c r="C429" s="120"/>
      <c r="D429" s="119"/>
      <c r="E429" s="119"/>
      <c r="F429" s="119"/>
      <c r="G429" s="177"/>
    </row>
    <row r="430" spans="1:7" s="53" customFormat="1">
      <c r="A430" s="176"/>
      <c r="B430" s="119"/>
      <c r="C430" s="120"/>
      <c r="D430" s="119"/>
      <c r="E430" s="119"/>
      <c r="F430" s="119"/>
      <c r="G430" s="177"/>
    </row>
    <row r="431" spans="1:7">
      <c r="A431" s="178"/>
      <c r="B431" s="148"/>
      <c r="C431" s="148"/>
      <c r="D431" s="148"/>
      <c r="E431" s="148"/>
      <c r="F431" s="148"/>
      <c r="G431" s="179"/>
    </row>
    <row r="432" spans="1:7">
      <c r="A432" s="143" t="s">
        <v>958</v>
      </c>
      <c r="B432" s="144"/>
      <c r="C432" s="144"/>
      <c r="D432" s="144"/>
      <c r="E432" s="144"/>
      <c r="F432" s="144"/>
      <c r="G432" s="147">
        <f>G12+G24+G33+G41+G48+G130+G245+G312+G345+G353+G380+G393+G417+G423+G427</f>
        <v>1433417.69</v>
      </c>
    </row>
    <row r="433" spans="1:7">
      <c r="A433" s="141" t="s">
        <v>959</v>
      </c>
      <c r="B433" s="142"/>
      <c r="C433" s="142"/>
      <c r="D433" s="142"/>
      <c r="E433" s="142"/>
      <c r="F433" s="142"/>
      <c r="G433" s="41">
        <f>ROUND('BDI serviços'!C42*Planilha!G432,2)</f>
        <v>402933.71</v>
      </c>
    </row>
    <row r="434" spans="1:7">
      <c r="A434" s="141" t="s">
        <v>960</v>
      </c>
      <c r="B434" s="142"/>
      <c r="C434" s="142"/>
      <c r="D434" s="142"/>
      <c r="E434" s="142"/>
      <c r="F434" s="142"/>
      <c r="G434" s="41">
        <f>G432+G433</f>
        <v>1836351.4</v>
      </c>
    </row>
    <row r="435" spans="1:7">
      <c r="A435" s="145" t="s">
        <v>961</v>
      </c>
      <c r="B435" s="146"/>
      <c r="C435" s="146"/>
      <c r="D435" s="146"/>
      <c r="E435" s="146"/>
      <c r="F435" s="146"/>
      <c r="G435" s="96">
        <f>G434/401.23</f>
        <v>4576.8048251626242</v>
      </c>
    </row>
  </sheetData>
  <autoFilter ref="A5:G435"/>
  <mergeCells count="12">
    <mergeCell ref="A1:G1"/>
    <mergeCell ref="A431:G431"/>
    <mergeCell ref="A432:F432"/>
    <mergeCell ref="A433:F433"/>
    <mergeCell ref="A434:F434"/>
    <mergeCell ref="A435:F435"/>
    <mergeCell ref="A130:F130"/>
    <mergeCell ref="A12:F12"/>
    <mergeCell ref="A24:F24"/>
    <mergeCell ref="A33:F33"/>
    <mergeCell ref="A41:F41"/>
    <mergeCell ref="A48:F48"/>
  </mergeCells>
  <printOptions gridLines="1" gridLinesSet="0"/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BDI serviços</vt:lpstr>
      <vt:lpstr>Planilha</vt:lpstr>
      <vt:lpstr>'BDI serviços'!Area_de_impressao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Daniel Hayne</cp:lastModifiedBy>
  <cp:revision/>
  <cp:lastPrinted>2015-09-24T19:36:09Z</cp:lastPrinted>
  <dcterms:created xsi:type="dcterms:W3CDTF">2015-09-24T19:15:34Z</dcterms:created>
  <dcterms:modified xsi:type="dcterms:W3CDTF">2015-09-24T19:48:27Z</dcterms:modified>
</cp:coreProperties>
</file>